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128" windowWidth="16608" windowHeight="7188" tabRatio="858" activeTab="0"/>
  </bookViews>
  <sheets>
    <sheet name="SOFP" sheetId="1" r:id="rId1"/>
    <sheet name="SOCI" sheetId="2" r:id="rId2"/>
    <sheet name="GT_Custom" sheetId="3" state="hidden" r:id="rId3"/>
    <sheet name="EQ" sheetId="4" r:id="rId4"/>
    <sheet name="CF" sheetId="5" r:id="rId5"/>
    <sheet name="NOTES" sheetId="6" r:id="rId6"/>
  </sheets>
  <definedNames>
    <definedName name="_xlnm.Print_Area" localSheetId="4">'CF'!$A$1:$E$65</definedName>
    <definedName name="_xlnm.Print_Area" localSheetId="3">'EQ'!$A$1:$H$54</definedName>
    <definedName name="_xlnm.Print_Area" localSheetId="5">'NOTES'!$A$1:$I$361</definedName>
    <definedName name="_xlnm.Print_Area" localSheetId="1">'SOCI'!$A$1:$I$105</definedName>
    <definedName name="_xlnm.Print_Area" localSheetId="0">'SOFP'!$A$1:$I$58</definedName>
    <definedName name="_xlnm.Print_Titles" localSheetId="5">'NOTES'!$6:$7</definedName>
    <definedName name="_xlnm.Print_Titles" localSheetId="1">'SOCI'!$1:$5</definedName>
    <definedName name="Z_21CD4FF6_16CA_4FA7_9D23_6C4D12C0D287_.wvu.Cols" localSheetId="3" hidden="1">'EQ'!$I:$J</definedName>
    <definedName name="Z_21CD4FF6_16CA_4FA7_9D23_6C4D12C0D287_.wvu.PrintArea" localSheetId="4" hidden="1">'CF'!$A$1:$E$65</definedName>
    <definedName name="Z_21CD4FF6_16CA_4FA7_9D23_6C4D12C0D287_.wvu.PrintArea" localSheetId="3" hidden="1">'EQ'!$A$1:$H$54</definedName>
    <definedName name="Z_21CD4FF6_16CA_4FA7_9D23_6C4D12C0D287_.wvu.PrintArea" localSheetId="5" hidden="1">'NOTES'!$A$1:$I$361</definedName>
    <definedName name="Z_21CD4FF6_16CA_4FA7_9D23_6C4D12C0D287_.wvu.PrintArea" localSheetId="1" hidden="1">'SOCI'!$A$1:$I$105</definedName>
    <definedName name="Z_21CD4FF6_16CA_4FA7_9D23_6C4D12C0D287_.wvu.PrintArea" localSheetId="0" hidden="1">'SOFP'!$A$1:$I$58</definedName>
    <definedName name="Z_21CD4FF6_16CA_4FA7_9D23_6C4D12C0D287_.wvu.PrintTitles" localSheetId="5" hidden="1">'NOTES'!$6:$7</definedName>
    <definedName name="Z_21CD4FF6_16CA_4FA7_9D23_6C4D12C0D287_.wvu.PrintTitles" localSheetId="1" hidden="1">'SOCI'!$1:$5</definedName>
  </definedNames>
  <calcPr fullCalcOnLoad="1"/>
</workbook>
</file>

<file path=xl/sharedStrings.xml><?xml version="1.0" encoding="utf-8"?>
<sst xmlns="http://schemas.openxmlformats.org/spreadsheetml/2006/main" count="562" uniqueCount="418">
  <si>
    <t>C1</t>
  </si>
  <si>
    <t>Custom 1</t>
  </si>
  <si>
    <t>C2</t>
  </si>
  <si>
    <t>Custom 2</t>
  </si>
  <si>
    <t>C3</t>
  </si>
  <si>
    <t>Custom 3</t>
  </si>
  <si>
    <t>C4</t>
  </si>
  <si>
    <t>Custom 4</t>
  </si>
  <si>
    <t>C5</t>
  </si>
  <si>
    <t>Custom 5</t>
  </si>
  <si>
    <t>C6</t>
  </si>
  <si>
    <t>Custom 6</t>
  </si>
  <si>
    <t>C7</t>
  </si>
  <si>
    <t>Custom 7</t>
  </si>
  <si>
    <t>C8</t>
  </si>
  <si>
    <t>Custom 8</t>
  </si>
  <si>
    <t>RM'000</t>
  </si>
  <si>
    <t>ASSETS</t>
  </si>
  <si>
    <t xml:space="preserve">Non-current assets </t>
  </si>
  <si>
    <t>Property, plant and equipment</t>
  </si>
  <si>
    <t>Investment properties</t>
  </si>
  <si>
    <t>Current assets</t>
  </si>
  <si>
    <t>Inventories</t>
  </si>
  <si>
    <t>Trade and other receivables</t>
  </si>
  <si>
    <t>Tax recoverable</t>
  </si>
  <si>
    <t>TOTAL ASSETS</t>
  </si>
  <si>
    <t>EQUITY AND LIABILITIES</t>
  </si>
  <si>
    <t>Share capital</t>
  </si>
  <si>
    <t>Reserves</t>
  </si>
  <si>
    <t>Total equity</t>
  </si>
  <si>
    <t>Non-current liabilities</t>
  </si>
  <si>
    <t>Provision for retirement benefits</t>
  </si>
  <si>
    <t>Borrowings</t>
  </si>
  <si>
    <t>Deferred tax liabilities</t>
  </si>
  <si>
    <t>Current liabilities</t>
  </si>
  <si>
    <t>Trade and other payables</t>
  </si>
  <si>
    <t>Taxation</t>
  </si>
  <si>
    <t>Total liabilities</t>
  </si>
  <si>
    <t>TOTAL EQUITY AND LIABILITIES</t>
  </si>
  <si>
    <t>(371551-T)</t>
  </si>
  <si>
    <t>ended</t>
  </si>
  <si>
    <t>Revenue</t>
  </si>
  <si>
    <t>Interest income</t>
  </si>
  <si>
    <t xml:space="preserve"> Foreign </t>
  </si>
  <si>
    <t xml:space="preserve"> Share </t>
  </si>
  <si>
    <t xml:space="preserve"> Translation </t>
  </si>
  <si>
    <t xml:space="preserve"> Retained </t>
  </si>
  <si>
    <t>Total</t>
  </si>
  <si>
    <t xml:space="preserve"> Capital </t>
  </si>
  <si>
    <t xml:space="preserve"> Premium </t>
  </si>
  <si>
    <t xml:space="preserve"> Reserve </t>
  </si>
  <si>
    <t xml:space="preserve"> Profits </t>
  </si>
  <si>
    <t xml:space="preserve"> Total </t>
  </si>
  <si>
    <t>Equity</t>
  </si>
  <si>
    <t xml:space="preserve"> RM'000 </t>
  </si>
  <si>
    <t xml:space="preserve">           CHIN WELL HOLDINGS BERHAD</t>
  </si>
  <si>
    <t>Cash flows from operating activities</t>
  </si>
  <si>
    <t>Profit before taxation</t>
  </si>
  <si>
    <t>Operating profit before working capital changes</t>
  </si>
  <si>
    <t>Interest paid</t>
  </si>
  <si>
    <t>Cash flows from investing activities</t>
  </si>
  <si>
    <t>Interest received</t>
  </si>
  <si>
    <t>Purchase of property, plant and equipment</t>
  </si>
  <si>
    <t>Net cash used in investing activities</t>
  </si>
  <si>
    <t>Cash flows from financing activities</t>
  </si>
  <si>
    <t>Effect of changes in exchange rate</t>
  </si>
  <si>
    <t>Cash and cash equivalents at beginning</t>
  </si>
  <si>
    <t>Cash and cash equivalents at end</t>
  </si>
  <si>
    <t xml:space="preserve">             (371551-T)</t>
  </si>
  <si>
    <t>A1.</t>
  </si>
  <si>
    <t>Audit Report of Preceding Annual Financial Statements</t>
  </si>
  <si>
    <t>A3.</t>
  </si>
  <si>
    <t>Seasonal or Cyclical Factors</t>
  </si>
  <si>
    <t>A4.</t>
  </si>
  <si>
    <t>Unusual Items</t>
  </si>
  <si>
    <t>A5.</t>
  </si>
  <si>
    <t>Changes in Estimates</t>
  </si>
  <si>
    <t>A6.</t>
  </si>
  <si>
    <t>Debt and Equity Securities</t>
  </si>
  <si>
    <t>There were no issuance, cancellation, repurchases, resale and repayment of debt and equity securities for the current quarter to date under review.</t>
  </si>
  <si>
    <t>A7.</t>
  </si>
  <si>
    <t>Segment Information</t>
  </si>
  <si>
    <t>Fastener Products</t>
  </si>
  <si>
    <t>Wire Products</t>
  </si>
  <si>
    <t>Others</t>
  </si>
  <si>
    <t>Elimination</t>
  </si>
  <si>
    <t>Group</t>
  </si>
  <si>
    <t>RM’000</t>
  </si>
  <si>
    <t>Inter-segment revenue</t>
  </si>
  <si>
    <t>Total revenue</t>
  </si>
  <si>
    <t>Segment assets</t>
  </si>
  <si>
    <t>Segment liabilities</t>
  </si>
  <si>
    <t>Malaysia</t>
  </si>
  <si>
    <t>Vietnam</t>
  </si>
  <si>
    <t>Other Asian countries</t>
  </si>
  <si>
    <t>European countries</t>
  </si>
  <si>
    <t>Valuations of Property, Plant and Equipment</t>
  </si>
  <si>
    <t>Changes in Group’s Composition</t>
  </si>
  <si>
    <t xml:space="preserve">Capital Commitments </t>
  </si>
  <si>
    <t>A8.</t>
  </si>
  <si>
    <t>A9.</t>
  </si>
  <si>
    <t>A10.</t>
  </si>
  <si>
    <t>A13.</t>
  </si>
  <si>
    <t>Review of Performance</t>
  </si>
  <si>
    <t>3 months ended</t>
  </si>
  <si>
    <t>B1.</t>
  </si>
  <si>
    <t>Variation of Results Against Preceding Quarter</t>
  </si>
  <si>
    <t>B2.</t>
  </si>
  <si>
    <t>Prospects</t>
  </si>
  <si>
    <t>Profit Forecast</t>
  </si>
  <si>
    <t>There was no profit forecast made in any public document.</t>
  </si>
  <si>
    <t>B3.</t>
  </si>
  <si>
    <t>B4.</t>
  </si>
  <si>
    <t>Tax Expense</t>
  </si>
  <si>
    <t>Malaysian income tax</t>
  </si>
  <si>
    <t>- Current tax</t>
  </si>
  <si>
    <t>- Deferred tax liabilities</t>
  </si>
  <si>
    <t>B5.</t>
  </si>
  <si>
    <t>Status of Corporate Proposals</t>
  </si>
  <si>
    <t xml:space="preserve">Borrowings and Debt Securities </t>
  </si>
  <si>
    <t>Denominated</t>
  </si>
  <si>
    <t>in USD</t>
  </si>
  <si>
    <t xml:space="preserve">Denominated </t>
  </si>
  <si>
    <t>in RM</t>
  </si>
  <si>
    <t>Short term</t>
  </si>
  <si>
    <t>Long term</t>
  </si>
  <si>
    <t>Unsecured :</t>
  </si>
  <si>
    <t>Secured :</t>
  </si>
  <si>
    <t xml:space="preserve">Material Litigation </t>
  </si>
  <si>
    <t>Proposed Dividend</t>
  </si>
  <si>
    <t>Earnings Per Share</t>
  </si>
  <si>
    <t>B6.</t>
  </si>
  <si>
    <t>B7.</t>
  </si>
  <si>
    <t>B8.</t>
  </si>
  <si>
    <t>B9.</t>
  </si>
  <si>
    <t>B10.</t>
  </si>
  <si>
    <t>B11.</t>
  </si>
  <si>
    <t>Profit for the period</t>
  </si>
  <si>
    <t>Effect of changes in exchange rates on cash and cash equivalents</t>
  </si>
  <si>
    <t>Results</t>
  </si>
  <si>
    <t>Operating profit</t>
  </si>
  <si>
    <t>Basic earnings per share (sen)</t>
  </si>
  <si>
    <t>Weighted average number of ordinary shares of</t>
  </si>
  <si>
    <t>Basic Earnings Per Share (sen)</t>
  </si>
  <si>
    <t xml:space="preserve">CONDENSED CONSOLIDATED STATEMENT OF FINANCIAL POSITION </t>
  </si>
  <si>
    <t>Other investment</t>
  </si>
  <si>
    <t>CONDENSED CONSOLIDATED STATEMENT OF COMPREHENSIVE INCOME</t>
  </si>
  <si>
    <t>Cost of sales</t>
  </si>
  <si>
    <t>Gross profit</t>
  </si>
  <si>
    <t>Other income</t>
  </si>
  <si>
    <t>Administrative expenses</t>
  </si>
  <si>
    <t>Selling and distribution expenses</t>
  </si>
  <si>
    <t>Finance costs</t>
  </si>
  <si>
    <t>Foreign currency translation differences</t>
  </si>
  <si>
    <t xml:space="preserve">  for foreign operations</t>
  </si>
  <si>
    <t xml:space="preserve">   the period</t>
  </si>
  <si>
    <t xml:space="preserve">Basic earnings per share attributable </t>
  </si>
  <si>
    <t xml:space="preserve">   for the period</t>
  </si>
  <si>
    <t>NOTES TO THE CONDENSED CONSOLIDATED INTERIM FINANCIAL STATEMENTS</t>
  </si>
  <si>
    <t>Individual Quarter</t>
  </si>
  <si>
    <t>Cumulative Quarter</t>
  </si>
  <si>
    <t xml:space="preserve"> CHIN WELL HOLDINGS BERHAD</t>
  </si>
  <si>
    <t>External revenue</t>
  </si>
  <si>
    <t>Depreciation</t>
  </si>
  <si>
    <t xml:space="preserve">(i) Analysis by business segments </t>
  </si>
  <si>
    <t xml:space="preserve">(ii) Analysis by geographical segments </t>
  </si>
  <si>
    <t xml:space="preserve">   RM0.50 each </t>
  </si>
  <si>
    <t>Segment profit/(loss)</t>
  </si>
  <si>
    <t>CONDENSED CONSOLIDATED STATEMENT OF CHANGES IN EQUITY</t>
  </si>
  <si>
    <t>CONDENSED CONSOLIDATED STATEMENT OF CASH FLOWS</t>
  </si>
  <si>
    <t>Cash and bank balances</t>
  </si>
  <si>
    <t>A2.</t>
  </si>
  <si>
    <t>Contingent Liabilities and Contingent Assets</t>
  </si>
  <si>
    <t xml:space="preserve">Attributable to owners of the parent </t>
  </si>
  <si>
    <t>- Realised</t>
  </si>
  <si>
    <t>- Unrealised</t>
  </si>
  <si>
    <t>Event Subsequent to the End of the Reporting Period</t>
  </si>
  <si>
    <t>There were no contingent assets or contingent liabilities since the end of the last annual reporting period.</t>
  </si>
  <si>
    <t>Profit after taxation</t>
  </si>
  <si>
    <t xml:space="preserve">  Owners of the parent</t>
  </si>
  <si>
    <t xml:space="preserve">   to owners of the parent (sen)</t>
  </si>
  <si>
    <t>Equity attributable to owners of the parent</t>
  </si>
  <si>
    <t>As at</t>
  </si>
  <si>
    <t xml:space="preserve">Total comprehensive income </t>
  </si>
  <si>
    <t>There were no unusual items affecting assets, liabilities, equity, net income, or cash flows during the financial period under review.</t>
  </si>
  <si>
    <t>There were no capital commitments of the Group for the current quarter under review.</t>
  </si>
  <si>
    <t>There was no material litigation for the financial period under review.</t>
  </si>
  <si>
    <t>Realised and Unrealised Profits Disclosure</t>
  </si>
  <si>
    <t>Total group retained earning as per consolidated accounts</t>
  </si>
  <si>
    <t>The basic earnings per share has been calculated based on the Group’s profit after taxation attributable to owners of the parent divided by the weighted average number of ordinary shares in issue during the period.</t>
  </si>
  <si>
    <t>Total comprehensive income for</t>
  </si>
  <si>
    <t>Non-controlling</t>
  </si>
  <si>
    <t>Interest</t>
  </si>
  <si>
    <t xml:space="preserve">  Non-controlling interests</t>
  </si>
  <si>
    <t>Non-controlling interests</t>
  </si>
  <si>
    <t>Net cash from operating activities</t>
  </si>
  <si>
    <t>Net change in borrowings</t>
  </si>
  <si>
    <t>Foreign currency translation</t>
  </si>
  <si>
    <t>Dividend</t>
  </si>
  <si>
    <t>30.6.12</t>
  </si>
  <si>
    <t>Net assets per share attributable to owners of the parent (RM)</t>
  </si>
  <si>
    <t>Distributable</t>
  </si>
  <si>
    <t>At 1 July 2011 (Restated)</t>
  </si>
  <si>
    <t>At 1 July 2012 (Restated)</t>
  </si>
  <si>
    <t>Transaction with owners:</t>
  </si>
  <si>
    <t>Rental received</t>
  </si>
  <si>
    <t>Adjustments for:</t>
  </si>
  <si>
    <t xml:space="preserve">    Depreciation</t>
  </si>
  <si>
    <t xml:space="preserve">    Interest expense</t>
  </si>
  <si>
    <t xml:space="preserve">    Interest income</t>
  </si>
  <si>
    <t xml:space="preserve">    Rental income</t>
  </si>
  <si>
    <t>Decrease/(Increase) in receivables</t>
  </si>
  <si>
    <t>There were no changes in the valuation of property, plant and equipment since the last audited financial statements for the financial year ended 30 June 2012.</t>
  </si>
  <si>
    <t>Total retained profits of the Company and of it subsidiaries:</t>
  </si>
  <si>
    <t>Less: Consolidation adjustments</t>
  </si>
  <si>
    <t>Part A - Explanatory Notes Pursuant To MFRS 134</t>
  </si>
  <si>
    <t>Profit attributable to:</t>
  </si>
  <si>
    <t xml:space="preserve">    the period</t>
  </si>
  <si>
    <t>|----------------- Attributable to Owners of the Parent ------------------|</t>
  </si>
  <si>
    <t>|---- Non-distributable ----|</t>
  </si>
  <si>
    <t>Proceeds from disposal of property, plant and equipment</t>
  </si>
  <si>
    <t>Represented by:</t>
  </si>
  <si>
    <t xml:space="preserve">    Property, plant and equipment written off</t>
  </si>
  <si>
    <t xml:space="preserve">    Gain on disposal of property, plant and equipment</t>
  </si>
  <si>
    <t>The auditors’ report of the Group’s most recent annual audited financial statements for the financial year ended 30 June 2012 was not subject to any qualification.</t>
  </si>
  <si>
    <t>Profit/(Loss) before taxation</t>
  </si>
  <si>
    <t>Loan from a corporate</t>
  </si>
  <si>
    <t xml:space="preserve">    shareholder of a subsidiary</t>
  </si>
  <si>
    <t>1.7.11</t>
  </si>
  <si>
    <t>Dividend payable</t>
  </si>
  <si>
    <t>Other comprehensive (loss)/income, net of tax</t>
  </si>
  <si>
    <t>Total comprehensive income/(loss)</t>
  </si>
  <si>
    <t xml:space="preserve">  attributable to:</t>
  </si>
  <si>
    <t xml:space="preserve">    Bad debts</t>
  </si>
  <si>
    <t>First-time Adoption of Malaysian Financial Reporting Standards (“MFRS”)</t>
  </si>
  <si>
    <t xml:space="preserve">The condensed consolidated interim financial statements ("Report") have been prepared in accordance with MFRS 134: </t>
  </si>
  <si>
    <t xml:space="preserve">Interim Financial Reporting and paragraph 9.22 of the Main Market Listing Requirements of Bursa Malaysia Securities </t>
  </si>
  <si>
    <t xml:space="preserve">The explanatory notes attached to this Report provide an explanation of events and transactions that are significant to an </t>
  </si>
  <si>
    <t>understanding of the changes in the financial position and performance of the Group since the financial year ended</t>
  </si>
  <si>
    <t>Significant Accounting Policies</t>
  </si>
  <si>
    <t>Application of MFRS 1</t>
  </si>
  <si>
    <t xml:space="preserve">Under FRS, the Group recognised translation differences on foreign operations as a separate component of equity. </t>
  </si>
  <si>
    <t xml:space="preserve">Cumulative foreign currency translation differences for all foreign operations are deemed to be nil as at the date of </t>
  </si>
  <si>
    <t>by the Group's first MFRS annual financial statements for the financial year ending 30 June 2013. MFRS 1 First-Time</t>
  </si>
  <si>
    <t>Adoption of Malaysian Financial Reporting Standards ("MFRS 1") has been applied.</t>
  </si>
  <si>
    <t>30 June 2012.</t>
  </si>
  <si>
    <t>A2.1</t>
  </si>
  <si>
    <t>transition to MFRS.</t>
  </si>
  <si>
    <t>FRS as</t>
  </si>
  <si>
    <t xml:space="preserve">MFRS as </t>
  </si>
  <si>
    <t>Reclassifications</t>
  </si>
  <si>
    <t>Foreign currency translation reserve</t>
  </si>
  <si>
    <t>Reconciliation of equity as at 1 July 2011</t>
  </si>
  <si>
    <t>at 1.7.11</t>
  </si>
  <si>
    <t>at 30.6.12</t>
  </si>
  <si>
    <t>Reconciliation of equity as at 30 June 2012</t>
  </si>
  <si>
    <t>Retained profits</t>
  </si>
  <si>
    <t>Standards issued but not yet effective</t>
  </si>
  <si>
    <t xml:space="preserve">At the date of authorisation of this Report, the following Malaysia Financial Reporting Standards ("MFRSs"), </t>
  </si>
  <si>
    <t xml:space="preserve">Amendments to MFRSs and IC Interpretation ("IC Int") were issued but not yet effective and have not been applied </t>
  </si>
  <si>
    <t>MFRSs, Amendments to MFRSs and IC Interpretation</t>
  </si>
  <si>
    <t>Effective date</t>
  </si>
  <si>
    <t>Consolidated Financial Statements</t>
  </si>
  <si>
    <t>1 January 2013</t>
  </si>
  <si>
    <t>MFRS 11</t>
  </si>
  <si>
    <t>Joint Arrangements</t>
  </si>
  <si>
    <t>MFRS 12</t>
  </si>
  <si>
    <t>Disclosure of Interests in Other Entities</t>
  </si>
  <si>
    <t>MFRS 13</t>
  </si>
  <si>
    <t>Fair Value Measurement</t>
  </si>
  <si>
    <t>MFRS 119</t>
  </si>
  <si>
    <t xml:space="preserve">  </t>
  </si>
  <si>
    <t>MFRS 127</t>
  </si>
  <si>
    <t>Separate Financial Statements</t>
  </si>
  <si>
    <t>MFRS 128</t>
  </si>
  <si>
    <t>Investments in Associates and Joint Ventures</t>
  </si>
  <si>
    <t>Amendments to MFRS 7</t>
  </si>
  <si>
    <t>IC Int 20</t>
  </si>
  <si>
    <t>Amendments to MFRS 132</t>
  </si>
  <si>
    <t>Offsetting Financial Assets and Financial Liabilities</t>
  </si>
  <si>
    <t>1 January 2014</t>
  </si>
  <si>
    <t>MFRS 9</t>
  </si>
  <si>
    <t>1 January 2015</t>
  </si>
  <si>
    <t>A2.2</t>
  </si>
  <si>
    <t>by the Group:</t>
  </si>
  <si>
    <t xml:space="preserve">Group has adjusted the amounts previously reported in financial statements prepared in accordance with FRS. An </t>
  </si>
  <si>
    <t>explanation of how the transition from FRS to MFRS has affected the Group's financial position is set out in Note A2.1 below.</t>
  </si>
  <si>
    <t>These notes include reconciliations of equity for comparative periods and of equity at the date of transition reported under</t>
  </si>
  <si>
    <t>FRS to those reported for those periods and at the date of transition under MFRS. The transition from FRS to MFRS has not</t>
  </si>
  <si>
    <t>had a material impact on the statement of cash flows.</t>
  </si>
  <si>
    <t>The audited financial statements of the Group for the financial year ended 30 June 2012 were prepared in accordance</t>
  </si>
  <si>
    <t>with FRS. As the requirements under FRS and MFRS are similar, the significant accounting policies adopted in</t>
  </si>
  <si>
    <t>preparing this Report are consistent with those of the audited financial statements for the financial year ended</t>
  </si>
  <si>
    <t>30 June 2012 except as discussed below:</t>
  </si>
  <si>
    <t xml:space="preserve">Accordingly, at the date of transition to MFRS, the cumulative foreign currency translation differences of RM23,638,371 </t>
  </si>
  <si>
    <t>The reconciliations of equity for comparative periods and of equity at the date of transition reported under FRS to those</t>
  </si>
  <si>
    <t>reported for those periods and at the date of transition under MFRS are provided as below:</t>
  </si>
  <si>
    <t>Dividend Paid</t>
  </si>
  <si>
    <t>A11.</t>
  </si>
  <si>
    <t xml:space="preserve">A12. </t>
  </si>
  <si>
    <t>A14.</t>
  </si>
  <si>
    <t>Increase in inventories</t>
  </si>
  <si>
    <t>Standards Board ("IASB"). For the periods up to and including the financial year ended 30 June 2012, the Group prepared</t>
  </si>
  <si>
    <t>MFRS 10</t>
  </si>
  <si>
    <t>Amendments to MFRS 1</t>
  </si>
  <si>
    <t>Government Loans</t>
  </si>
  <si>
    <t>Stripping Costs in the Production Phase of a Surface Mine</t>
  </si>
  <si>
    <t>Financial Instruments (IFRS 9 issued by IASB in November 2009</t>
  </si>
  <si>
    <t xml:space="preserve">   and October 2010)</t>
  </si>
  <si>
    <t>Disclosures - Offsetting Financial Assets and Financial Liabilities</t>
  </si>
  <si>
    <t>Employee Benefits (International Accounting Standard ("IAS") 19</t>
  </si>
  <si>
    <t xml:space="preserve">   as amended by IASB in June 2011)</t>
  </si>
  <si>
    <t>Non-current Assets</t>
  </si>
  <si>
    <t>B12.</t>
  </si>
  <si>
    <t>Declared and approved on</t>
  </si>
  <si>
    <t>Date payable</t>
  </si>
  <si>
    <t>30 June 2012</t>
  </si>
  <si>
    <t>Dividend per share (tax exempt)</t>
  </si>
  <si>
    <t>22 November 2012</t>
  </si>
  <si>
    <t>Entitlement to dividends based on Record of Depositors as at</t>
  </si>
  <si>
    <t>Part B - Explanatory Notes Pursuant To Appendix 9B Of The Listing Requirements Of Bursa Malaysia</t>
  </si>
  <si>
    <t>Securities Berhad</t>
  </si>
  <si>
    <t>Total comprehensive income</t>
  </si>
  <si>
    <t>The Unaudited Condensed Consolidated Statement of Financial Position should be read in conjunction with the accompanying explanatory notes attached to these interim financial statements.</t>
  </si>
  <si>
    <t>Unaudited</t>
  </si>
  <si>
    <t>as at</t>
  </si>
  <si>
    <t>Audited</t>
  </si>
  <si>
    <t>and restated</t>
  </si>
  <si>
    <t>*</t>
  </si>
  <si>
    <t>CHIN WELL HOLDINGS BERHAD</t>
  </si>
  <si>
    <t>The Unaudited Condensed Consolidated Statement of Comprehensive Income should be read in conjunction with the accompanying notes attached to these interim financial statements.</t>
  </si>
  <si>
    <t>Cash from operations</t>
  </si>
  <si>
    <t>The Condensed Consolidated Statement of Changes in Equity should be read in conjunction with the accompanying  notes attached to these interim financial statements.</t>
  </si>
  <si>
    <t>The Condensed Consolidated Statement of Cash Flows should be read in conjunction with the accompanying  notes attached to these interim financial statements.</t>
  </si>
  <si>
    <t>In preparing its opening MFRS Statement of Financial Position as at 1 July 2011 (which is also the date of transition), the</t>
  </si>
  <si>
    <t>its financial statements in accordance with Financial Reporting Standards ("FRS").</t>
  </si>
  <si>
    <t>There were no changes in estimates of amounts reported in the prior financial year that have a material effect in the current quarter.</t>
  </si>
  <si>
    <t>The Group's effective tax rate for the current quarter under review is lower than the Malaysian statutory tax rate of 25% as its Vietnam subsidiary is enjoying a lower corporate tax rate of 7.5%.</t>
  </si>
  <si>
    <t>Profit For The Period</t>
  </si>
  <si>
    <t>Included in profit for the period are as follows :</t>
  </si>
  <si>
    <t>Current quarter</t>
  </si>
  <si>
    <t>Bad debts</t>
  </si>
  <si>
    <t>Interest expense</t>
  </si>
  <si>
    <t>Property, plant and equipment written off</t>
  </si>
  <si>
    <t>Other than the above items, there were no gain or loss on disposal of quoted or unquoted investments or properties, write off of inventories, gain or loss on derivatives as well as other exceptional items.</t>
  </si>
  <si>
    <t>Impairment loss on receivables reversed</t>
  </si>
  <si>
    <t>Gain on disposal of property, plant and equipment</t>
  </si>
  <si>
    <t>Unrealised loss on foreign exchange</t>
  </si>
  <si>
    <t>Second interim dividend for the financial year</t>
  </si>
  <si>
    <t>1.5 sen</t>
  </si>
  <si>
    <t>(Restated)</t>
  </si>
  <si>
    <t>Segment information is presented in respect of the Group’s business segments. Inter-segment pricing is determined based on  negotiated basis.</t>
  </si>
  <si>
    <t xml:space="preserve">The business of the Group was not affected by seasonal or cyclical factors and anticipated that revenues for the current quarter to decline. Factors as world economic growth and also the European crisis has contributed to decline in revenues. </t>
  </si>
  <si>
    <t>AS AT 31 DECEMBER 2012 - UNAUDITED</t>
  </si>
  <si>
    <t>31.12.12</t>
  </si>
  <si>
    <t>6 months ended</t>
  </si>
  <si>
    <t>31.12.11</t>
  </si>
  <si>
    <t>At 31 December 2012</t>
  </si>
  <si>
    <t>At 31 December 2011</t>
  </si>
  <si>
    <t>FOR THE 6 MONTHS PERIOD ENDED 31 DECEMBER 2012 - UNAUDITED</t>
  </si>
  <si>
    <t>6 months ended 31 December 2012</t>
  </si>
  <si>
    <t>6 months ended 31 December 2011</t>
  </si>
  <si>
    <t>6 months</t>
  </si>
  <si>
    <t>31.12.12
RM’000</t>
  </si>
  <si>
    <t>31.12.11
RM’000</t>
  </si>
  <si>
    <t>The following dividends were paid during the current and previous corresponding period:</t>
  </si>
  <si>
    <t>-</t>
  </si>
  <si>
    <t>Date paid</t>
  </si>
  <si>
    <t>Net dividend paid</t>
  </si>
  <si>
    <t>The Group’s borrowings as at 31 December 2012 were as follows:</t>
  </si>
  <si>
    <t>30.9.12
RM’000</t>
  </si>
  <si>
    <t>There is no diluted earnings per share as the Company does not have any convertible financial instruments as at the current financial period ended 31 December 2012.</t>
  </si>
  <si>
    <t>Interim dividend for the financial year</t>
  </si>
  <si>
    <t>22 May 2012</t>
  </si>
  <si>
    <t>7 May 2012</t>
  </si>
  <si>
    <t>28 August 2012</t>
  </si>
  <si>
    <t>The Group's revenue decreased by 3.4% as compared to the immediate preceding quarter due to slower demand from European countries. The Group's pre tax profit increased by 10.6% compared to the immediate preceding quarter attributed by lower overhead costs incurred.</t>
  </si>
  <si>
    <t>In the opinion of Directors, there were no material events subsequent to the end of the current quarter, except the following:</t>
  </si>
  <si>
    <t>Investment in an associate</t>
  </si>
  <si>
    <t>Upon the adoption of the MFRS framework, the consolidated statement of financial position as at 30 June 2012 and 1 July 2011 have been restated.</t>
  </si>
  <si>
    <r>
      <t xml:space="preserve">    Impairment loss </t>
    </r>
    <r>
      <rPr>
        <sz val="11"/>
        <color indexed="8"/>
        <rFont val="Times New Roman"/>
        <family val="1"/>
      </rPr>
      <t>reversed on receivables</t>
    </r>
  </si>
  <si>
    <t xml:space="preserve">    Unrealised (gain)/ loss on foreign exchange</t>
  </si>
  <si>
    <t>Decrease in payables</t>
  </si>
  <si>
    <t>Income tax paid</t>
  </si>
  <si>
    <t>Acquisition of an associate</t>
  </si>
  <si>
    <t>Dividend paid</t>
  </si>
  <si>
    <t>Net cash used in financing activities</t>
  </si>
  <si>
    <t>Net (decrease)/ increase in cash and cash equivalents</t>
  </si>
  <si>
    <t>Bank overdraft</t>
  </si>
  <si>
    <t xml:space="preserve">Berhad. This Report also complies with IAS 134: Interim Financial Reporting issued by the International Accounting </t>
  </si>
  <si>
    <t>as at 1 July 2011 was adjusted to retained profits as at that date as well as at 31 December 2011 and 30 June 2012.</t>
  </si>
  <si>
    <t>Reconciliation of equity as at 31 December 2011</t>
  </si>
  <si>
    <t>at 31.12.11</t>
  </si>
  <si>
    <t>These are the Group's MFRS condensed consolidated interim financial statements for part of the period covered</t>
  </si>
  <si>
    <t xml:space="preserve">(i) </t>
  </si>
  <si>
    <t xml:space="preserve">(ii) </t>
  </si>
  <si>
    <t>On 25 January 2013, the Company has announced the proposed acquisition of the Company by Benua Handal Sdn Bhd (“BHSB”) of an aggregate 131,781,562 ordinary shares of RM0.50 each in the Company (“CWHB Shares”), representing 48.35% equity interest in the Company, from parties acting in concert with BHSB (“Proposed Acquisition by BHSB”). 
The Proposed Acquisition by BHSB has been granted an exemption by Securities Commission (“SC”) under paragraph 21 of Practice Note 9 of the Malaysian Code on Take-Overs and Mergers 2010 from the obligation to undertake a mandatory offer for the remaining CWHB Shares not held by BHSB on the condition SC to be informed upon completion of the Proposed Acquisitions by BHSB.</t>
  </si>
  <si>
    <t>NOTE</t>
  </si>
  <si>
    <t>B5</t>
  </si>
  <si>
    <t>B6</t>
  </si>
  <si>
    <t>Save as disclosed in Note A11 (ii) above, there were no corporate proposals announced but not completed as at the date of this report.</t>
  </si>
  <si>
    <t>Fasteners Products</t>
  </si>
  <si>
    <t>The revenue for Wire Products Segment increase slightly by RM 4.6 million compared with previous year's corresponding quarter. However it registered higher pre tax loss of RM 0.2 million compared with previous year's corresponding quarter as  lower selling price have squeeze the profit margin.</t>
  </si>
  <si>
    <t>There were no changes in the composition of the Group for the current quarter under review except as disclosed in Note A11 (i) above.</t>
  </si>
  <si>
    <t xml:space="preserve">Revenue in Malaysia has increased by 31.5% from RM 51 million to RM 67 million. However, the sales to Vietnam customers reduce significantly by 84.4% from RM13.8 million to RM2 million. Sales to Other Asian countries decrease marginally by 5.9% from RM 40 million to RM 38 million. Sales to European countries dipped by 24.7% amount to reduction of RM 31.5 million. Sales to Others region also decrease by 30.9% showing a reduction of RM 10 million. </t>
  </si>
  <si>
    <t>On  11 January 2013, the subsidiary of the Company, Chin Well Fasteners Co. Sdn. Bhd. ("CWF"), has subscribed for additional 15,560 shares of HK$1,000 each in the associate company, Swisstec Sourcing Limited ("Swisstec"), amounting to HK$15.56 million or equivalent to approximately USD 2.0 million. Consequently, the Group holds 50% effective equity interest in Swisstec, making it an associate.</t>
  </si>
  <si>
    <t>Onshore foreign currency loans</t>
  </si>
  <si>
    <t>On individual quarter basis the Group posted a lower pre tax profit of RM 7.1 million as compared to the previous year's corresponding quarter of RM 24.6 million. On cumulative quarter pre tax profit also decrease by RM 36.9 million. The decrease is mainly due to lower sales volume and selling prices.</t>
  </si>
  <si>
    <t xml:space="preserve">Overall sales increase in Malaysia is offset by substantial sales drop in other geographical regions which resulted in total revenue reduce by 14.9% from RM 265 million to RM 226 million. Sales in Malaysia shown positive results due to more effective sales channel. However, sales have been weaken in other geographical regions amid slower world economy growth and prolonged European debt crisis. </t>
  </si>
  <si>
    <t>The revenue for Fastener Products Segment reduces by RM 44 million compared with previous year's corresponding quarter due to lower demand in European countries. The pre tax profit decrease by RM 37 million as lower selling prices have squeezed the profit margin.</t>
  </si>
  <si>
    <t xml:space="preserve">The European debt crisis coupled with slower global economic growth continue to affect the Group's performance. Nevertheless, the Group remains cautiously optimistic that it will perform satisfactorily in the coming quarters from the continued diversifications into new markets as well as the DIY market. </t>
  </si>
  <si>
    <t>On individual quarter basis the Group recorded revenue of RM 110.9 million as compared to the previous year's corresponding quarter of RM 131.1 million which shown a reduction of RM 20.1 million. On cumulative quarter basis revenue also decrease by RM 39.5 million. This was mainly attributed to slower sales to European countries as a result of prolonged European debt crisis.</t>
  </si>
  <si>
    <t>23 Feb 2012</t>
  </si>
  <si>
    <t>30 June 2013</t>
  </si>
  <si>
    <t>Dividend % (tax exempt)</t>
  </si>
  <si>
    <t>21 Feb 2013</t>
  </si>
  <si>
    <t>20 May 2013</t>
  </si>
  <si>
    <t>2 May 2013</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</si>
</sst>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_);_(* \(#,##0.000\);_(* &quot;-&quot;_);_(@_)"/>
    <numFmt numFmtId="180" formatCode="0.000"/>
    <numFmt numFmtId="181" formatCode="#,##0.0000;[Red]\-#,##0.0000"/>
    <numFmt numFmtId="182" formatCode="General_)"/>
    <numFmt numFmtId="183" formatCode="###0_);[Red]\(###0\)"/>
    <numFmt numFmtId="184" formatCode="###0.0_);[Red]\(###0.0\)"/>
    <numFmt numFmtId="185" formatCode="###0.00_);[Red]\(###0.00\)"/>
    <numFmt numFmtId="186" formatCode="0.00_)"/>
    <numFmt numFmtId="187" formatCode="#,##0.00000;[Red]\-#,##0.00000"/>
    <numFmt numFmtId="188" formatCode="###0.000_);[Red]\(###0.000\)"/>
    <numFmt numFmtId="189" formatCode="###0.0000_);[Red]\(###0.0000\)"/>
    <numFmt numFmtId="190" formatCode="&quot;L.&quot;\ #,##0;[Red]\-&quot;L.&quot;\ #,##0"/>
    <numFmt numFmtId="191" formatCode="#,##0;\(#,##0\)"/>
    <numFmt numFmtId="192" formatCode="\$#,##0.00;\(\$#,##0.00\)"/>
    <numFmt numFmtId="193" formatCode="\$#,##0;\(\$#,##0\)"/>
    <numFmt numFmtId="194" formatCode="#,##0\ &quot;F&quot;;[Red]\-#,##0\ &quot;F&quot;"/>
    <numFmt numFmtId="195" formatCode="#,##0.00\ &quot;F&quot;;[Red]\-#,##0.00\ &quot;F&quot;"/>
    <numFmt numFmtId="196" formatCode="\+0,000"/>
    <numFmt numFmtId="197" formatCode="#,##0_);\(#,##0\);&quot;-&quot;??_)"/>
    <numFmt numFmtId="198" formatCode="&quot;L.&quot;\ #,##0.00;[Red]\-&quot;L.&quot;\ #,##0.00"/>
    <numFmt numFmtId="199" formatCode="_(* #,##0.000000_);_(* \(#,##0.000000\);_(* &quot;-&quot;_);_(@_)"/>
    <numFmt numFmtId="200" formatCode="0%\,\(0%\)"/>
    <numFmt numFmtId="201" formatCode="d\-mmm\-yyyy"/>
    <numFmt numFmtId="202" formatCode="_(* #,##0.0000_);_(* \(#,##0.0000\);_(* &quot;-&quot;_);_(@_)"/>
    <numFmt numFmtId="203" formatCode="0.0#"/>
    <numFmt numFmtId="204" formatCode="#,##0.00;\(#,##0.00\)"/>
    <numFmt numFmtId="205" formatCode="&quot;$&quot;#,##0\ ;\(&quot;$&quot;#,##0\)"/>
    <numFmt numFmtId="206" formatCode="General&quot;.&quot;"/>
    <numFmt numFmtId="207" formatCode="_-&quot;$&quot;* #,##0_-;\-&quot;$&quot;* #,##0_-;_-&quot;$&quot;* &quot;-&quot;_-;_-@_-"/>
    <numFmt numFmtId="208" formatCode="_-&quot;$&quot;* #,##0.00_-;\-&quot;$&quot;* #,##0.00_-;_-&quot;$&quot;* &quot;-&quot;??_-;_-@_-"/>
    <numFmt numFmtId="209" formatCode="#,###,##0.0"/>
    <numFmt numFmtId="210" formatCode="#,###,##0.00"/>
    <numFmt numFmtId="211" formatCode="#,###,##0"/>
    <numFmt numFmtId="212" formatCode="0.0%"/>
    <numFmt numFmtId="213" formatCode="_(* #,##0.0_);_(* \(#,##0.0\);_(* &quot;-&quot;??_);_(@_)"/>
    <numFmt numFmtId="214" formatCode="_(* #,##0.0_);_(* \(#,##0.0\);_(* &quot;-&quot;?_);_(@_)"/>
    <numFmt numFmtId="215" formatCode="&quot;Yes&quot;;&quot;Yes&quot;;&quot;No&quot;"/>
    <numFmt numFmtId="216" formatCode="&quot;True&quot;;&quot;True&quot;;&quot;False&quot;"/>
    <numFmt numFmtId="217" formatCode="&quot;On&quot;;&quot;On&quot;;&quot;Off&quot;"/>
    <numFmt numFmtId="218" formatCode="[$€-2]\ #,##0.00_);[Red]\([$€-2]\ #,##0.00\)"/>
    <numFmt numFmtId="219" formatCode="[$-4409]dddd\,\ d\ mmmm\,\ yyyy"/>
    <numFmt numFmtId="220" formatCode="_(* #,##0.000_);_(* \(#,##0.000\);_(* &quot;-&quot;??_);_(@_)"/>
    <numFmt numFmtId="221" formatCode="_(* #,##0.0000_);_(* \(#,##0.0000\);_(* &quot;-&quot;??_);_(@_)"/>
  </numFmts>
  <fonts count="137">
    <font>
      <sz val="12"/>
      <color theme="1"/>
      <name val="Times New Roman"/>
      <family val="2"/>
    </font>
    <font>
      <sz val="12"/>
      <color indexed="8"/>
      <name val="Times New Roman"/>
      <family val="2"/>
    </font>
    <font>
      <sz val="11"/>
      <name val="Times New Roman"/>
      <family val="1"/>
    </font>
    <font>
      <sz val="10"/>
      <name val="MS Sans Serif"/>
      <family val="2"/>
    </font>
    <font>
      <sz val="10"/>
      <name val="Times New Roman"/>
      <family val="1"/>
    </font>
    <font>
      <sz val="12"/>
      <name val="Times New Roman"/>
      <family val="1"/>
    </font>
    <font>
      <b/>
      <sz val="11"/>
      <name val="Times New Roman"/>
      <family val="1"/>
    </font>
    <font>
      <sz val="11"/>
      <color indexed="8"/>
      <name val="Times New Roman"/>
      <family val="2"/>
    </font>
    <font>
      <sz val="10"/>
      <color indexed="8"/>
      <name val="Times New Roman"/>
      <family val="2"/>
    </font>
    <font>
      <sz val="12"/>
      <name val="????"/>
      <family val="0"/>
    </font>
    <font>
      <sz val="9"/>
      <name val="Times New Roman"/>
      <family val="1"/>
    </font>
    <font>
      <sz val="10"/>
      <name val="Arial"/>
      <family val="2"/>
    </font>
    <font>
      <sz val="10"/>
      <color indexed="8"/>
      <name val="Arial"/>
      <family val="2"/>
    </font>
    <font>
      <sz val="8"/>
      <name val="Arial"/>
      <family val="2"/>
    </font>
    <font>
      <b/>
      <sz val="12"/>
      <name val="Arial"/>
      <family val="2"/>
    </font>
    <font>
      <u val="single"/>
      <sz val="10"/>
      <color indexed="12"/>
      <name val="MS Sans Serif"/>
      <family val="2"/>
    </font>
    <font>
      <b/>
      <i/>
      <sz val="16"/>
      <name val="Helv"/>
      <family val="2"/>
    </font>
    <font>
      <sz val="14"/>
      <name val="AngsanaUPC"/>
      <family val="1"/>
    </font>
    <font>
      <sz val="14"/>
      <name val="Cordia New"/>
      <family val="2"/>
    </font>
    <font>
      <sz val="12"/>
      <name val="Helv"/>
      <family val="0"/>
    </font>
    <font>
      <sz val="12"/>
      <name val="Arial"/>
      <family val="2"/>
    </font>
    <font>
      <b/>
      <sz val="18"/>
      <name val="Arial"/>
      <family val="2"/>
    </font>
    <font>
      <sz val="10"/>
      <name val="Arial MT"/>
      <family val="0"/>
    </font>
    <font>
      <sz val="8"/>
      <color indexed="10"/>
      <name val="Arial Narrow"/>
      <family val="2"/>
    </font>
    <font>
      <u val="single"/>
      <sz val="10"/>
      <color indexed="12"/>
      <name val="Arial"/>
      <family val="2"/>
    </font>
    <font>
      <b/>
      <sz val="22"/>
      <name val="Times New Roman"/>
      <family val="2"/>
    </font>
    <font>
      <sz val="16"/>
      <name val="Times New Roman"/>
      <family val="2"/>
    </font>
    <font>
      <b/>
      <i/>
      <sz val="11"/>
      <name val="Times New Roman"/>
      <family val="2"/>
    </font>
    <font>
      <b/>
      <sz val="12"/>
      <name val="Times New Roman"/>
      <family val="2"/>
    </font>
    <font>
      <b/>
      <u val="single"/>
      <sz val="11"/>
      <name val="Times New Roman"/>
      <family val="2"/>
    </font>
    <font>
      <sz val="11"/>
      <color indexed="8"/>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name val="宋体"/>
      <family val="0"/>
    </font>
    <font>
      <sz val="10"/>
      <name val="Palatino"/>
      <family val="1"/>
    </font>
    <font>
      <b/>
      <sz val="10"/>
      <name val="Palatino"/>
      <family val="1"/>
    </font>
    <font>
      <b/>
      <sz val="10"/>
      <name val="Helv"/>
      <family val="0"/>
    </font>
    <font>
      <sz val="12"/>
      <name val="Sylfaen"/>
      <family val="1"/>
    </font>
    <font>
      <i/>
      <sz val="9"/>
      <name val="Arial"/>
      <family val="2"/>
    </font>
    <font>
      <sz val="12"/>
      <name val="Tms Rmn"/>
      <family val="0"/>
    </font>
    <font>
      <sz val="10"/>
      <color indexed="12"/>
      <name val="Arial"/>
      <family val="2"/>
    </font>
    <font>
      <sz val="1"/>
      <color indexed="16"/>
      <name val="Courier"/>
      <family val="3"/>
    </font>
    <font>
      <b/>
      <sz val="1"/>
      <color indexed="16"/>
      <name val="Courier"/>
      <family val="3"/>
    </font>
    <font>
      <i/>
      <sz val="1"/>
      <color indexed="16"/>
      <name val="Courier"/>
      <family val="3"/>
    </font>
    <font>
      <b/>
      <sz val="12"/>
      <name val="Helv"/>
      <family val="0"/>
    </font>
    <font>
      <u val="single"/>
      <sz val="8.25"/>
      <color indexed="12"/>
      <name val="Calibri"/>
      <family val="2"/>
    </font>
    <font>
      <sz val="10"/>
      <color indexed="12"/>
      <name val="MS Sans Serif"/>
      <family val="2"/>
    </font>
    <font>
      <b/>
      <sz val="8"/>
      <name val="Arial"/>
      <family val="2"/>
    </font>
    <font>
      <sz val="10"/>
      <name val="AA Condensed"/>
      <family val="1"/>
    </font>
    <font>
      <b/>
      <sz val="14"/>
      <name val="Helv"/>
      <family val="0"/>
    </font>
    <font>
      <b/>
      <sz val="11"/>
      <name val="Helv"/>
      <family val="0"/>
    </font>
    <font>
      <sz val="12"/>
      <color indexed="8"/>
      <name val="Arial"/>
      <family val="2"/>
    </font>
    <font>
      <sz val="7"/>
      <name val="Small Fonts"/>
      <family val="2"/>
    </font>
    <font>
      <sz val="9"/>
      <name val="Verdana"/>
      <family val="2"/>
    </font>
    <font>
      <b/>
      <sz val="9"/>
      <name val="Comic Sans MS"/>
      <family val="4"/>
    </font>
    <font>
      <sz val="24"/>
      <color indexed="13"/>
      <name val="Helv"/>
      <family val="0"/>
    </font>
    <font>
      <b/>
      <sz val="10"/>
      <color indexed="9"/>
      <name val="Arial"/>
      <family val="2"/>
    </font>
    <font>
      <sz val="10"/>
      <name val="ＭＳ 明朝"/>
      <family val="1"/>
    </font>
    <font>
      <sz val="12"/>
      <name val="SWISS"/>
      <family val="1"/>
    </font>
    <font>
      <u val="single"/>
      <sz val="11"/>
      <name val="Times New Roman"/>
      <family val="1"/>
    </font>
    <font>
      <b/>
      <sz val="11"/>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2"/>
      <color indexed="8"/>
      <name val="楷体"/>
      <family val="2"/>
    </font>
    <font>
      <i/>
      <sz val="12"/>
      <color indexed="23"/>
      <name val="Times New Roman"/>
      <family val="2"/>
    </font>
    <font>
      <u val="single"/>
      <sz val="10.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8"/>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9"/>
      <color indexed="8"/>
      <name val="Verdana"/>
      <family val="2"/>
    </font>
    <font>
      <b/>
      <sz val="12"/>
      <color indexed="63"/>
      <name val="Times New Roman"/>
      <family val="2"/>
    </font>
    <font>
      <b/>
      <sz val="12"/>
      <color indexed="8"/>
      <name val="Times New Roman"/>
      <family val="2"/>
    </font>
    <font>
      <sz val="12"/>
      <color indexed="10"/>
      <name val="Times New Roman"/>
      <family val="2"/>
    </font>
    <font>
      <b/>
      <sz val="2"/>
      <color indexed="8"/>
      <name val="Times New Roman"/>
      <family val="1"/>
    </font>
    <font>
      <b/>
      <sz val="8"/>
      <color indexed="8"/>
      <name val="Times New Roman"/>
      <family val="1"/>
    </font>
    <font>
      <sz val="8"/>
      <color indexed="8"/>
      <name val="Times New Roman"/>
      <family val="1"/>
    </font>
    <font>
      <b/>
      <i/>
      <sz val="11"/>
      <color indexed="8"/>
      <name val="Times New Roman"/>
      <family val="1"/>
    </font>
    <font>
      <b/>
      <sz val="22"/>
      <color indexed="8"/>
      <name val="Times New Roman"/>
      <family val="1"/>
    </font>
    <font>
      <sz val="16"/>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sz val="12"/>
      <color theme="1"/>
      <name val="楷体"/>
      <family val="2"/>
    </font>
    <font>
      <i/>
      <sz val="12"/>
      <color rgb="FF7F7F7F"/>
      <name val="Times New Roman"/>
      <family val="2"/>
    </font>
    <font>
      <u val="single"/>
      <sz val="10.8"/>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8"/>
      <color theme="10"/>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9"/>
      <color theme="1"/>
      <name val="Verdana"/>
      <family val="2"/>
    </font>
    <font>
      <sz val="10"/>
      <color theme="1"/>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2"/>
      <color theme="1"/>
      <name val="Times New Roman"/>
      <family val="1"/>
    </font>
    <font>
      <b/>
      <sz val="11"/>
      <color theme="1"/>
      <name val="Times New Roman"/>
      <family val="1"/>
    </font>
    <font>
      <b/>
      <sz val="8"/>
      <color theme="1"/>
      <name val="Times New Roman"/>
      <family val="1"/>
    </font>
    <font>
      <sz val="8"/>
      <color theme="1"/>
      <name val="Times New Roman"/>
      <family val="1"/>
    </font>
    <font>
      <b/>
      <i/>
      <sz val="11"/>
      <color theme="1"/>
      <name val="Times New Roman"/>
      <family val="1"/>
    </font>
    <font>
      <b/>
      <sz val="11"/>
      <color rgb="FF000000"/>
      <name val="Times New Roman"/>
      <family val="1"/>
    </font>
    <font>
      <sz val="11"/>
      <color rgb="FF000000"/>
      <name val="Calibri"/>
      <family val="2"/>
    </font>
    <font>
      <b/>
      <sz val="22"/>
      <color theme="1"/>
      <name val="Times New Roman"/>
      <family val="1"/>
    </font>
    <font>
      <sz val="16"/>
      <color theme="1"/>
      <name val="Times New Roman"/>
      <family val="2"/>
    </font>
    <font>
      <b/>
      <sz val="11"/>
      <color theme="1"/>
      <name val="Calibri"/>
      <family val="2"/>
    </font>
    <font>
      <sz val="11"/>
      <color theme="1" tint="0.04998999834060669"/>
      <name val="Times New Roman"/>
      <family val="1"/>
    </font>
    <font>
      <sz val="11"/>
      <color rgb="FF000000"/>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21"/>
        <bgColor indexed="64"/>
      </patternFill>
    </fill>
  </fills>
  <borders count="42">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21"/>
      </left>
      <right style="thin">
        <color indexed="21"/>
      </right>
      <top style="thin">
        <color indexed="21"/>
      </top>
      <bottom style="thin">
        <color indexed="21"/>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color indexed="62"/>
      </top>
      <bottom style="double">
        <color indexed="62"/>
      </bottom>
    </border>
    <border>
      <left style="thin">
        <color indexed="8"/>
      </left>
      <right style="thin">
        <color indexed="8"/>
      </right>
      <top style="double">
        <color indexed="8"/>
      </top>
      <bottom style="thin">
        <color indexed="8"/>
      </bottom>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01"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01" fillId="2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01" fillId="27"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01"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01"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01"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49" fillId="0" borderId="1">
      <alignment horizontal="center"/>
      <protection/>
    </xf>
    <xf numFmtId="0" fontId="50" fillId="0" borderId="0">
      <alignment/>
      <protection/>
    </xf>
    <xf numFmtId="0" fontId="50" fillId="0" borderId="2" applyFill="0">
      <alignment horizontal="center"/>
      <protection locked="0"/>
    </xf>
    <xf numFmtId="0" fontId="49" fillId="0" borderId="0" applyFill="0">
      <alignment horizontal="center"/>
      <protection locked="0"/>
    </xf>
    <xf numFmtId="0" fontId="49" fillId="34" borderId="0">
      <alignment/>
      <protection/>
    </xf>
    <xf numFmtId="0" fontId="49" fillId="0" borderId="0">
      <alignment/>
      <protection locked="0"/>
    </xf>
    <xf numFmtId="0" fontId="49" fillId="0" borderId="0">
      <alignment/>
      <protection/>
    </xf>
    <xf numFmtId="199" fontId="11" fillId="0" borderId="0">
      <alignment/>
      <protection/>
    </xf>
    <xf numFmtId="200" fontId="11" fillId="0" borderId="0">
      <alignment/>
      <protection/>
    </xf>
    <xf numFmtId="0" fontId="50" fillId="35" borderId="0">
      <alignment horizontal="right"/>
      <protection/>
    </xf>
    <xf numFmtId="0" fontId="49" fillId="0" borderId="0">
      <alignment/>
      <protection/>
    </xf>
    <xf numFmtId="0" fontId="19" fillId="0" borderId="3" applyBorder="0">
      <alignment/>
      <protection/>
    </xf>
    <xf numFmtId="0" fontId="19" fillId="0" borderId="3" applyBorder="0">
      <alignment/>
      <protection/>
    </xf>
    <xf numFmtId="0" fontId="101"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01"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01"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01" fillId="4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01" fillId="43"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01"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41" fontId="13" fillId="0" borderId="0">
      <alignment horizontal="right"/>
      <protection/>
    </xf>
    <xf numFmtId="43" fontId="13" fillId="0" borderId="0">
      <alignment horizontal="right"/>
      <protection/>
    </xf>
    <xf numFmtId="0" fontId="10" fillId="0" borderId="0">
      <alignment/>
      <protection/>
    </xf>
    <xf numFmtId="0" fontId="11" fillId="46" borderId="0" applyNumberFormat="0" applyFont="0" applyAlignment="0">
      <protection/>
    </xf>
    <xf numFmtId="0" fontId="102" fillId="47"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2" fontId="10" fillId="0" borderId="0" applyFill="0" applyBorder="0" applyAlignment="0">
      <protection/>
    </xf>
    <xf numFmtId="180" fontId="10" fillId="0" borderId="0" applyFill="0" applyBorder="0" applyAlignment="0">
      <protection/>
    </xf>
    <xf numFmtId="183" fontId="9" fillId="0" borderId="0" applyFill="0" applyBorder="0" applyAlignment="0">
      <protection/>
    </xf>
    <xf numFmtId="183" fontId="9" fillId="0" borderId="0" applyFill="0" applyBorder="0" applyAlignment="0">
      <protection/>
    </xf>
    <xf numFmtId="183" fontId="9" fillId="0" borderId="0" applyFill="0" applyBorder="0" applyAlignment="0">
      <protection/>
    </xf>
    <xf numFmtId="184" fontId="9" fillId="0" borderId="0" applyFill="0" applyBorder="0" applyAlignment="0">
      <protection/>
    </xf>
    <xf numFmtId="184" fontId="9" fillId="0" borderId="0" applyFill="0" applyBorder="0" applyAlignment="0">
      <protection/>
    </xf>
    <xf numFmtId="184"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2" fontId="10" fillId="0" borderId="0" applyFill="0" applyBorder="0" applyAlignment="0">
      <protection/>
    </xf>
    <xf numFmtId="0" fontId="103" fillId="48" borderId="4"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37" fillId="46" borderId="5" applyNumberFormat="0" applyAlignment="0" applyProtection="0"/>
    <xf numFmtId="0" fontId="51" fillId="0" borderId="0">
      <alignment/>
      <protection/>
    </xf>
    <xf numFmtId="0" fontId="104" fillId="49" borderId="6"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0" fontId="38" fillId="50" borderId="7" applyNumberFormat="0" applyAlignment="0" applyProtection="0"/>
    <xf numFmtId="43" fontId="0" fillId="0" borderId="0" applyFont="0" applyFill="0" applyBorder="0" applyAlignment="0" applyProtection="0"/>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190" fontId="11" fillId="0" borderId="0">
      <alignment/>
      <protection/>
    </xf>
    <xf numFmtId="41" fontId="0" fillId="0" borderId="0" applyFont="0" applyFill="0" applyBorder="0" applyAlignment="0" applyProtection="0"/>
    <xf numFmtId="41" fontId="5" fillId="0" borderId="0" applyFont="0" applyFill="0" applyBorder="0" applyAlignment="0" applyProtection="0"/>
    <xf numFmtId="38" fontId="3" fillId="0" borderId="0" applyFont="0" applyFill="0" applyBorder="0" applyAlignment="0" applyProtection="0"/>
    <xf numFmtId="41" fontId="5" fillId="0" borderId="0" applyFont="0" applyFill="0" applyBorder="0" applyAlignment="0" applyProtection="0"/>
    <xf numFmtId="41" fontId="1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41" fontId="11" fillId="0" borderId="0" applyFont="0" applyFill="0" applyBorder="0" applyAlignment="0" applyProtection="0"/>
    <xf numFmtId="38" fontId="3" fillId="0" borderId="0" applyFont="0" applyFill="0" applyBorder="0" applyAlignment="0" applyProtection="0"/>
    <xf numFmtId="41" fontId="5" fillId="0" borderId="0" applyFont="0" applyFill="0" applyBorder="0" applyAlignment="0" applyProtection="0"/>
    <xf numFmtId="175" fontId="1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1" fillId="0" borderId="0" applyFont="0" applyFill="0" applyBorder="0" applyAlignment="0" applyProtection="0"/>
    <xf numFmtId="41" fontId="105"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201" fontId="3" fillId="0" borderId="0" applyFont="0" applyFill="0" applyBorder="0" applyAlignment="0" applyProtection="0"/>
    <xf numFmtId="43" fontId="5" fillId="0" borderId="0" applyFont="0" applyFill="0" applyBorder="0" applyAlignment="0" applyProtection="0"/>
    <xf numFmtId="201" fontId="3" fillId="0" borderId="0" applyFont="0" applyFill="0" applyBorder="0" applyAlignment="0" applyProtection="0"/>
    <xf numFmtId="43" fontId="5" fillId="0" borderId="0" applyFont="0" applyFill="0" applyBorder="0" applyAlignment="0" applyProtection="0"/>
    <xf numFmtId="17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0"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6"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198" fontId="30" fillId="0" borderId="0" applyFont="0" applyFill="0" applyBorder="0" applyAlignment="0" applyProtection="0"/>
    <xf numFmtId="43" fontId="11" fillId="0" borderId="0" applyFont="0" applyFill="0" applyBorder="0" applyAlignment="0" applyProtection="0"/>
    <xf numFmtId="40" fontId="3"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3" fontId="105" fillId="0" borderId="0" applyFont="0" applyFill="0" applyBorder="0" applyAlignment="0" applyProtection="0"/>
    <xf numFmtId="202" fontId="48" fillId="0" borderId="0" applyFont="0" applyFill="0" applyBorder="0" applyAlignment="0" applyProtection="0"/>
    <xf numFmtId="43" fontId="105" fillId="0" borderId="0" applyFont="0" applyFill="0" applyBorder="0" applyAlignment="0" applyProtection="0"/>
    <xf numFmtId="43" fontId="5" fillId="0" borderId="0" applyFont="0" applyFill="0" applyBorder="0" applyAlignment="0" applyProtection="0"/>
    <xf numFmtId="177" fontId="11" fillId="0" borderId="0" applyFont="0" applyFill="0" applyBorder="0" applyAlignment="0" applyProtection="0"/>
    <xf numFmtId="43" fontId="30" fillId="0" borderId="0" applyFont="0" applyFill="0" applyBorder="0" applyAlignment="0" applyProtection="0"/>
    <xf numFmtId="40" fontId="3" fillId="0" borderId="0" applyFont="0" applyFill="0" applyBorder="0" applyAlignment="0" applyProtection="0"/>
    <xf numFmtId="177"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10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43" fontId="5" fillId="0" borderId="0" applyFont="0" applyFill="0" applyBorder="0" applyAlignment="0" applyProtection="0"/>
    <xf numFmtId="191" fontId="4"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2" fillId="0" borderId="0">
      <alignment/>
      <protection/>
    </xf>
    <xf numFmtId="3" fontId="2"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11" fillId="0" borderId="0">
      <alignment/>
      <protection/>
    </xf>
    <xf numFmtId="3" fontId="2" fillId="0" borderId="0">
      <alignment/>
      <protection/>
    </xf>
    <xf numFmtId="0" fontId="53" fillId="46" borderId="0" applyNumberForma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182" fontId="10" fillId="0" borderId="0" applyFont="0" applyFill="0" applyBorder="0" applyAlignment="0" applyProtection="0"/>
    <xf numFmtId="44" fontId="11" fillId="0" borderId="0" applyFont="0" applyFill="0" applyBorder="0" applyAlignment="0" applyProtection="0"/>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42" fontId="11" fillId="0" borderId="0">
      <alignment/>
      <protection/>
    </xf>
    <xf numFmtId="192" fontId="4" fillId="0" borderId="0">
      <alignment/>
      <protection/>
    </xf>
    <xf numFmtId="203" fontId="11" fillId="46" borderId="0" applyFont="0" applyBorder="0">
      <alignment/>
      <protection/>
    </xf>
    <xf numFmtId="0" fontId="54" fillId="0" borderId="0">
      <alignment/>
      <protection/>
    </xf>
    <xf numFmtId="0" fontId="54" fillId="0" borderId="8">
      <alignment/>
      <protection/>
    </xf>
    <xf numFmtId="37" fontId="55" fillId="0" borderId="9" applyAlignment="0">
      <protection locked="0"/>
    </xf>
    <xf numFmtId="10" fontId="55" fillId="0" borderId="9" applyAlignment="0">
      <protection locked="0"/>
    </xf>
    <xf numFmtId="37" fontId="55" fillId="0" borderId="9" applyAlignment="0">
      <protection locked="0"/>
    </xf>
    <xf numFmtId="0" fontId="20" fillId="0" borderId="0" applyProtection="0">
      <alignment/>
    </xf>
    <xf numFmtId="0" fontId="20" fillId="0" borderId="0" applyProtection="0">
      <alignment/>
    </xf>
    <xf numFmtId="14" fontId="12" fillId="0" borderId="0" applyFill="0" applyBorder="0" applyAlignment="0">
      <protection/>
    </xf>
    <xf numFmtId="204" fontId="34" fillId="0" borderId="0">
      <alignment/>
      <protection locked="0"/>
    </xf>
    <xf numFmtId="38" fontId="3" fillId="0" borderId="10">
      <alignment vertical="center"/>
      <protection/>
    </xf>
    <xf numFmtId="38" fontId="3" fillId="0" borderId="10">
      <alignment vertical="center"/>
      <protection/>
    </xf>
    <xf numFmtId="38" fontId="3" fillId="0" borderId="10">
      <alignment vertical="center"/>
      <protection/>
    </xf>
    <xf numFmtId="193" fontId="4" fillId="0" borderId="0">
      <alignment/>
      <protection/>
    </xf>
    <xf numFmtId="0" fontId="54" fillId="0" borderId="0" applyNumberFormat="0" applyFill="0" applyBorder="0" applyAlignment="0" applyProtection="0"/>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2" fontId="10" fillId="0" borderId="0" applyFill="0" applyBorder="0" applyAlignment="0">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2" fontId="10" fillId="0" borderId="0" applyFill="0" applyBorder="0" applyAlignment="0">
      <protection/>
    </xf>
    <xf numFmtId="0" fontId="10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lignment/>
      <protection locked="0"/>
    </xf>
    <xf numFmtId="0" fontId="57" fillId="0" borderId="0">
      <alignment/>
      <protection locked="0"/>
    </xf>
    <xf numFmtId="0" fontId="57" fillId="0" borderId="0">
      <alignment/>
      <protection locked="0"/>
    </xf>
    <xf numFmtId="0" fontId="57" fillId="0" borderId="0">
      <alignment/>
      <protection locked="0"/>
    </xf>
    <xf numFmtId="0" fontId="56" fillId="0" borderId="0">
      <alignment/>
      <protection locked="0"/>
    </xf>
    <xf numFmtId="0" fontId="56" fillId="0" borderId="0">
      <alignment/>
      <protection locked="0"/>
    </xf>
    <xf numFmtId="0" fontId="58" fillId="0" borderId="0">
      <alignment/>
      <protection locked="0"/>
    </xf>
    <xf numFmtId="2" fontId="20" fillId="0" borderId="0" applyProtection="0">
      <alignment/>
    </xf>
    <xf numFmtId="0" fontId="108" fillId="0" borderId="0" applyNumberFormat="0" applyFill="0" applyBorder="0" applyAlignment="0" applyProtection="0"/>
    <xf numFmtId="0" fontId="109" fillId="5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38" fontId="13" fillId="46" borderId="0" applyNumberFormat="0" applyBorder="0" applyAlignment="0" applyProtection="0"/>
    <xf numFmtId="0" fontId="59" fillId="0" borderId="0">
      <alignment horizontal="left"/>
      <protection/>
    </xf>
    <xf numFmtId="0" fontId="14" fillId="0" borderId="11" applyNumberFormat="0" applyAlignment="0" applyProtection="0"/>
    <xf numFmtId="0" fontId="14" fillId="0" borderId="12">
      <alignment horizontal="left" vertical="center"/>
      <protection/>
    </xf>
    <xf numFmtId="0" fontId="11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111"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112"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1" fillId="0" borderId="0" applyProtection="0">
      <alignment/>
    </xf>
    <xf numFmtId="0" fontId="14" fillId="0" borderId="0" applyProtection="0">
      <alignment/>
    </xf>
    <xf numFmtId="0" fontId="14" fillId="0" borderId="0" applyProtection="0">
      <alignment/>
    </xf>
    <xf numFmtId="0" fontId="14" fillId="0" borderId="0" applyProtection="0">
      <alignment/>
    </xf>
    <xf numFmtId="0" fontId="113" fillId="0" borderId="0" applyNumberFormat="0" applyFill="0" applyBorder="0" applyAlignment="0" applyProtection="0"/>
    <xf numFmtId="0" fontId="24"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114"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115" fillId="52" borderId="4" applyNumberFormat="0" applyAlignment="0" applyProtection="0"/>
    <xf numFmtId="10" fontId="13" fillId="53" borderId="1" applyNumberFormat="0" applyBorder="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0" fontId="44" fillId="13" borderId="5" applyNumberFormat="0" applyAlignment="0" applyProtection="0"/>
    <xf numFmtId="10" fontId="61" fillId="0" borderId="0">
      <alignment/>
      <protection locked="0"/>
    </xf>
    <xf numFmtId="15" fontId="61" fillId="0" borderId="0">
      <alignment/>
      <protection locked="0"/>
    </xf>
    <xf numFmtId="2" fontId="61" fillId="0" borderId="19">
      <alignment/>
      <protection locked="0"/>
    </xf>
    <xf numFmtId="37" fontId="62" fillId="46" borderId="0">
      <alignment/>
      <protection/>
    </xf>
    <xf numFmtId="37" fontId="14" fillId="46" borderId="0">
      <alignment/>
      <protection/>
    </xf>
    <xf numFmtId="0" fontId="61" fillId="0" borderId="0">
      <alignment/>
      <protection locked="0"/>
    </xf>
    <xf numFmtId="205" fontId="63" fillId="0" borderId="0">
      <alignment horizontal="center"/>
      <protection/>
    </xf>
    <xf numFmtId="0" fontId="64" fillId="54" borderId="8">
      <alignment/>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2" fontId="10" fillId="0" borderId="0" applyFill="0" applyBorder="0" applyAlignment="0">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2" fontId="10" fillId="0" borderId="0" applyFill="0" applyBorder="0" applyAlignment="0">
      <protection/>
    </xf>
    <xf numFmtId="0" fontId="116" fillId="0" borderId="20"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38" fontId="3" fillId="0" borderId="0" applyFont="0" applyFill="0" applyBorder="0" applyAlignment="0" applyProtection="0"/>
    <xf numFmtId="40" fontId="3" fillId="0" borderId="0" applyFont="0" applyFill="0" applyBorder="0" applyAlignment="0" applyProtection="0"/>
    <xf numFmtId="0" fontId="65" fillId="0" borderId="2">
      <alignment/>
      <protection/>
    </xf>
    <xf numFmtId="194" fontId="3" fillId="0" borderId="0" applyFont="0" applyFill="0" applyBorder="0" applyAlignment="0" applyProtection="0"/>
    <xf numFmtId="195" fontId="3" fillId="0" borderId="0" applyFont="0" applyFill="0" applyBorder="0" applyAlignment="0" applyProtection="0"/>
    <xf numFmtId="0" fontId="117"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49" fontId="66" fillId="0" borderId="0" applyNumberFormat="0" applyBorder="0" applyAlignment="0">
      <protection/>
    </xf>
    <xf numFmtId="0" fontId="4" fillId="0" borderId="0">
      <alignment/>
      <protection/>
    </xf>
    <xf numFmtId="37" fontId="67" fillId="0" borderId="0">
      <alignment/>
      <protection/>
    </xf>
    <xf numFmtId="186" fontId="16" fillId="0" borderId="0">
      <alignment/>
      <protection/>
    </xf>
    <xf numFmtId="186" fontId="16" fillId="0" borderId="0">
      <alignment/>
      <protection/>
    </xf>
    <xf numFmtId="198" fontId="11" fillId="0" borderId="0">
      <alignment/>
      <protection/>
    </xf>
    <xf numFmtId="186" fontId="16" fillId="0" borderId="0">
      <alignment/>
      <protection/>
    </xf>
    <xf numFmtId="198" fontId="11" fillId="0" borderId="0">
      <alignment/>
      <protection/>
    </xf>
    <xf numFmtId="186" fontId="16" fillId="0" borderId="0">
      <alignment/>
      <protection/>
    </xf>
    <xf numFmtId="198" fontId="11" fillId="0" borderId="0">
      <alignment/>
      <protection/>
    </xf>
    <xf numFmtId="186" fontId="16" fillId="0" borderId="0">
      <alignment/>
      <protection/>
    </xf>
    <xf numFmtId="198" fontId="11" fillId="0" borderId="0">
      <alignment/>
      <protection/>
    </xf>
    <xf numFmtId="186" fontId="16" fillId="0" borderId="0">
      <alignment/>
      <protection/>
    </xf>
    <xf numFmtId="198" fontId="11" fillId="0" borderId="0">
      <alignment/>
      <protection/>
    </xf>
    <xf numFmtId="186" fontId="16"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198" fontId="11"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118" fillId="0" borderId="0">
      <alignment/>
      <protection/>
    </xf>
    <xf numFmtId="0" fontId="5" fillId="0" borderId="0">
      <alignment/>
      <protection/>
    </xf>
    <xf numFmtId="0" fontId="5" fillId="0" borderId="0">
      <alignment/>
      <protection/>
    </xf>
    <xf numFmtId="0" fontId="11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11" fillId="0" borderId="0">
      <alignment/>
      <protection/>
    </xf>
    <xf numFmtId="0" fontId="5" fillId="0" borderId="0">
      <alignment/>
      <protection/>
    </xf>
    <xf numFmtId="0" fontId="118" fillId="0" borderId="0">
      <alignment/>
      <protection/>
    </xf>
    <xf numFmtId="0" fontId="5" fillId="0" borderId="0">
      <alignment/>
      <protection/>
    </xf>
    <xf numFmtId="0" fontId="5" fillId="0" borderId="0">
      <alignment/>
      <protection/>
    </xf>
    <xf numFmtId="0" fontId="118"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8" fillId="0" borderId="0">
      <alignment/>
      <protection/>
    </xf>
    <xf numFmtId="0" fontId="5" fillId="0" borderId="0">
      <alignmen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0" fillId="0" borderId="0">
      <alignment/>
      <protection/>
    </xf>
    <xf numFmtId="0" fontId="11" fillId="0" borderId="0">
      <alignment/>
      <protection/>
    </xf>
    <xf numFmtId="0" fontId="30"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11" fillId="0" borderId="0">
      <alignment/>
      <protection/>
    </xf>
    <xf numFmtId="0" fontId="30" fillId="0" borderId="0">
      <alignment/>
      <protection/>
    </xf>
    <xf numFmtId="0" fontId="11" fillId="0" borderId="0">
      <alignment/>
      <protection/>
    </xf>
    <xf numFmtId="0" fontId="5" fillId="0" borderId="0">
      <alignment/>
      <protection/>
    </xf>
    <xf numFmtId="0" fontId="5" fillId="0" borderId="0">
      <alignment/>
      <protection/>
    </xf>
    <xf numFmtId="0" fontId="105" fillId="0" borderId="0">
      <alignment/>
      <protection/>
    </xf>
    <xf numFmtId="0" fontId="11" fillId="0" borderId="0">
      <alignment/>
      <protection/>
    </xf>
    <xf numFmtId="0" fontId="11" fillId="0" borderId="0">
      <alignment/>
      <protection/>
    </xf>
    <xf numFmtId="0" fontId="118" fillId="0" borderId="0">
      <alignment/>
      <protection/>
    </xf>
    <xf numFmtId="0" fontId="105" fillId="0" borderId="0">
      <alignment/>
      <protection/>
    </xf>
    <xf numFmtId="0" fontId="11" fillId="0" borderId="0">
      <alignment/>
      <protection/>
    </xf>
    <xf numFmtId="0" fontId="11" fillId="0" borderId="0">
      <alignment/>
      <protection/>
    </xf>
    <xf numFmtId="0" fontId="11" fillId="0" borderId="0">
      <alignment horizontal="lef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05" fillId="0" borderId="0">
      <alignment/>
      <protection/>
    </xf>
    <xf numFmtId="0" fontId="11" fillId="0" borderId="0">
      <alignment/>
      <protection/>
    </xf>
    <xf numFmtId="0" fontId="11"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0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105" fillId="0" borderId="0">
      <alignment/>
      <protection/>
    </xf>
    <xf numFmtId="0" fontId="30" fillId="0" borderId="0">
      <alignment/>
      <protection/>
    </xf>
    <xf numFmtId="0" fontId="11" fillId="0" borderId="0">
      <alignment/>
      <protection/>
    </xf>
    <xf numFmtId="0" fontId="105" fillId="0" borderId="0">
      <alignment/>
      <protection/>
    </xf>
    <xf numFmtId="0" fontId="11" fillId="0" borderId="0">
      <alignment/>
      <protection/>
    </xf>
    <xf numFmtId="0" fontId="118" fillId="0" borderId="0">
      <alignment/>
      <protection/>
    </xf>
    <xf numFmtId="0" fontId="11"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6"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05" fillId="0" borderId="0">
      <alignment/>
      <protection/>
    </xf>
    <xf numFmtId="0" fontId="105" fillId="0" borderId="0">
      <alignment/>
      <protection/>
    </xf>
    <xf numFmtId="0" fontId="12" fillId="0" borderId="0">
      <alignment vertical="top"/>
      <protection/>
    </xf>
    <xf numFmtId="0" fontId="11" fillId="0" borderId="0">
      <alignment/>
      <protection/>
    </xf>
    <xf numFmtId="0" fontId="3" fillId="0" borderId="0">
      <alignment/>
      <protection/>
    </xf>
    <xf numFmtId="0" fontId="105" fillId="0" borderId="0">
      <alignment/>
      <protection/>
    </xf>
    <xf numFmtId="0" fontId="3" fillId="0" borderId="0">
      <alignment/>
      <protection/>
    </xf>
    <xf numFmtId="0" fontId="3" fillId="0" borderId="0">
      <alignment/>
      <protection/>
    </xf>
    <xf numFmtId="0" fontId="118" fillId="0" borderId="0">
      <alignment/>
      <protection/>
    </xf>
    <xf numFmtId="0" fontId="119"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0" fillId="0" borderId="0">
      <alignment/>
      <protection/>
    </xf>
    <xf numFmtId="0" fontId="105" fillId="0" borderId="0">
      <alignment/>
      <protection/>
    </xf>
    <xf numFmtId="0" fontId="30" fillId="0" borderId="0">
      <alignment/>
      <protection/>
    </xf>
    <xf numFmtId="0" fontId="30" fillId="0" borderId="0">
      <alignment/>
      <protection/>
    </xf>
    <xf numFmtId="0" fontId="118" fillId="0" borderId="0">
      <alignment/>
      <protection/>
    </xf>
    <xf numFmtId="0" fontId="5" fillId="0" borderId="0">
      <alignment/>
      <protection/>
    </xf>
    <xf numFmtId="0" fontId="11" fillId="0" borderId="0">
      <alignment/>
      <protection/>
    </xf>
    <xf numFmtId="0" fontId="48" fillId="0" borderId="0">
      <alignment/>
      <protection/>
    </xf>
    <xf numFmtId="0" fontId="105" fillId="0" borderId="0">
      <alignment/>
      <protection/>
    </xf>
    <xf numFmtId="0" fontId="5" fillId="0" borderId="0">
      <alignment/>
      <protection/>
    </xf>
    <xf numFmtId="0" fontId="5" fillId="0" borderId="0">
      <alignment/>
      <protection/>
    </xf>
    <xf numFmtId="0" fontId="30" fillId="0" borderId="0">
      <alignment/>
      <protection/>
    </xf>
    <xf numFmtId="0" fontId="11" fillId="0" borderId="0">
      <alignment/>
      <protection/>
    </xf>
    <xf numFmtId="0" fontId="105" fillId="0" borderId="0">
      <alignment/>
      <protection/>
    </xf>
    <xf numFmtId="0" fontId="118" fillId="0" borderId="0">
      <alignment/>
      <protection/>
    </xf>
    <xf numFmtId="0" fontId="48" fillId="0" borderId="0">
      <alignment/>
      <protection/>
    </xf>
    <xf numFmtId="0" fontId="48" fillId="0" borderId="0">
      <alignment/>
      <protection/>
    </xf>
    <xf numFmtId="0" fontId="48"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105" fillId="0" borderId="0">
      <alignment/>
      <protection/>
    </xf>
    <xf numFmtId="0" fontId="11" fillId="0" borderId="0">
      <alignment/>
      <protection/>
    </xf>
    <xf numFmtId="0" fontId="11"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1" fillId="0" borderId="0">
      <alignment/>
      <protection/>
    </xf>
    <xf numFmtId="0" fontId="0" fillId="57" borderId="22" applyNumberFormat="0" applyFont="0" applyAlignment="0" applyProtection="0"/>
    <xf numFmtId="0" fontId="30" fillId="53" borderId="23" applyNumberFormat="0" applyFont="0" applyAlignment="0" applyProtection="0"/>
    <xf numFmtId="0" fontId="30" fillId="53" borderId="23" applyNumberFormat="0" applyFont="0" applyAlignment="0" applyProtection="0"/>
    <xf numFmtId="0" fontId="11" fillId="53" borderId="23" applyNumberFormat="0" applyFont="0" applyAlignment="0" applyProtection="0"/>
    <xf numFmtId="0" fontId="11" fillId="53" borderId="23" applyNumberFormat="0" applyFont="0" applyAlignment="0" applyProtection="0"/>
    <xf numFmtId="0" fontId="11" fillId="53" borderId="23" applyNumberFormat="0" applyFont="0" applyAlignment="0" applyProtection="0"/>
    <xf numFmtId="0" fontId="11" fillId="53" borderId="23" applyNumberFormat="0" applyFont="0" applyAlignment="0" applyProtection="0"/>
    <xf numFmtId="0" fontId="30" fillId="53" borderId="23" applyNumberFormat="0" applyFont="0" applyAlignment="0" applyProtection="0"/>
    <xf numFmtId="0" fontId="30" fillId="53" borderId="23" applyNumberFormat="0" applyFont="0" applyAlignment="0" applyProtection="0"/>
    <xf numFmtId="0" fontId="30" fillId="53" borderId="23" applyNumberFormat="0" applyFont="0" applyAlignment="0" applyProtection="0"/>
    <xf numFmtId="0" fontId="11" fillId="53" borderId="23" applyNumberFormat="0" applyFont="0" applyAlignment="0" applyProtection="0"/>
    <xf numFmtId="0" fontId="30" fillId="53" borderId="23" applyNumberFormat="0" applyFont="0" applyAlignment="0" applyProtection="0"/>
    <xf numFmtId="0" fontId="30" fillId="53" borderId="23" applyNumberFormat="0" applyFont="0" applyAlignment="0" applyProtection="0"/>
    <xf numFmtId="1" fontId="2" fillId="0" borderId="0">
      <alignment/>
      <protection/>
    </xf>
    <xf numFmtId="206" fontId="13" fillId="0" borderId="0">
      <alignment horizontal="left" vertical="top"/>
      <protection/>
    </xf>
    <xf numFmtId="0" fontId="120" fillId="48" borderId="24"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0" fontId="47" fillId="46" borderId="25" applyNumberFormat="0" applyAlignment="0" applyProtection="0"/>
    <xf numFmtId="37" fontId="55" fillId="0" borderId="9">
      <alignment/>
      <protection locked="0"/>
    </xf>
    <xf numFmtId="9" fontId="0"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5" fillId="0" borderId="0" applyFont="0" applyFill="0" applyBorder="0" applyAlignment="0" applyProtection="0"/>
    <xf numFmtId="9" fontId="10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05" fillId="0" borderId="0" applyFont="0" applyFill="0" applyBorder="0" applyAlignment="0" applyProtection="0"/>
    <xf numFmtId="9" fontId="11" fillId="0" borderId="0" applyFont="0" applyFill="0" applyBorder="0" applyAlignment="0" applyProtection="0"/>
    <xf numFmtId="9" fontId="10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10" fontId="22" fillId="58" borderId="0">
      <alignment/>
      <protection/>
    </xf>
    <xf numFmtId="10" fontId="22" fillId="58" borderId="0">
      <alignment/>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2" fontId="10" fillId="0" borderId="0" applyFill="0" applyBorder="0" applyAlignment="0">
      <protection/>
    </xf>
    <xf numFmtId="181" fontId="9" fillId="0" borderId="0" applyFill="0" applyBorder="0" applyAlignment="0">
      <protection/>
    </xf>
    <xf numFmtId="181" fontId="9" fillId="0" borderId="0" applyFill="0" applyBorder="0" applyAlignment="0">
      <protection/>
    </xf>
    <xf numFmtId="181"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5" fontId="9" fillId="0" borderId="0" applyFill="0" applyBorder="0" applyAlignment="0">
      <protection/>
    </xf>
    <xf numFmtId="182" fontId="10" fillId="0" borderId="0" applyFill="0" applyBorder="0" applyAlignment="0">
      <protection/>
    </xf>
    <xf numFmtId="37" fontId="55" fillId="0" borderId="0">
      <alignment/>
      <protection locked="0"/>
    </xf>
    <xf numFmtId="49" fontId="69" fillId="0" borderId="0">
      <alignment horizontal="center"/>
      <protection/>
    </xf>
    <xf numFmtId="37" fontId="3" fillId="0" borderId="0" applyFont="0" applyFill="0" applyBorder="0" applyAlignment="0" applyProtection="0"/>
    <xf numFmtId="0" fontId="54" fillId="0" borderId="0">
      <alignment/>
      <protection/>
    </xf>
    <xf numFmtId="195" fontId="3" fillId="0" borderId="0">
      <alignment horizontal="center"/>
      <protection/>
    </xf>
    <xf numFmtId="195" fontId="3" fillId="0" borderId="0">
      <alignment horizontal="center"/>
      <protection/>
    </xf>
    <xf numFmtId="0" fontId="34" fillId="0" borderId="0">
      <alignment/>
      <protection/>
    </xf>
    <xf numFmtId="0" fontId="65" fillId="0" borderId="0">
      <alignment/>
      <protection/>
    </xf>
    <xf numFmtId="196" fontId="11" fillId="0" borderId="0" applyFont="0" applyFill="0" applyBorder="0" applyAlignment="0" applyProtection="0"/>
    <xf numFmtId="0" fontId="54" fillId="0" borderId="8">
      <alignment/>
      <protection/>
    </xf>
    <xf numFmtId="196" fontId="11" fillId="0" borderId="0" applyFont="0" applyFill="0" applyBorder="0" applyAlignment="0" applyProtection="0"/>
    <xf numFmtId="49" fontId="12" fillId="0" borderId="0" applyFill="0" applyBorder="0" applyAlignment="0">
      <protection/>
    </xf>
    <xf numFmtId="188" fontId="9" fillId="0" borderId="0" applyFill="0" applyBorder="0" applyAlignment="0">
      <protection/>
    </xf>
    <xf numFmtId="188" fontId="9" fillId="0" borderId="0" applyFill="0" applyBorder="0" applyAlignment="0">
      <protection/>
    </xf>
    <xf numFmtId="188" fontId="9" fillId="0" borderId="0" applyFill="0" applyBorder="0" applyAlignment="0">
      <protection/>
    </xf>
    <xf numFmtId="189" fontId="9" fillId="0" borderId="0" applyFill="0" applyBorder="0" applyAlignment="0">
      <protection/>
    </xf>
    <xf numFmtId="189" fontId="9" fillId="0" borderId="0" applyFill="0" applyBorder="0" applyAlignment="0">
      <protection/>
    </xf>
    <xf numFmtId="189" fontId="9" fillId="0" borderId="0" applyFill="0" applyBorder="0" applyAlignment="0">
      <protection/>
    </xf>
    <xf numFmtId="0" fontId="121" fillId="0" borderId="0" applyNumberFormat="0" applyFill="0" applyBorder="0" applyAlignment="0" applyProtection="0"/>
    <xf numFmtId="0" fontId="70" fillId="59"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60" borderId="0" applyNumberFormat="0" applyBorder="0">
      <alignment horizontal="centerContinuous"/>
      <protection/>
    </xf>
    <xf numFmtId="0" fontId="122" fillId="0" borderId="26" applyNumberFormat="0" applyFill="0" applyAlignment="0" applyProtection="0"/>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20" fillId="0" borderId="27" applyProtection="0">
      <alignment/>
    </xf>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32" fillId="0" borderId="28" applyNumberFormat="0" applyFill="0" applyAlignment="0" applyProtection="0"/>
    <xf numFmtId="0" fontId="20" fillId="0" borderId="27" applyProtection="0">
      <alignment/>
    </xf>
    <xf numFmtId="0" fontId="32" fillId="0" borderId="28" applyNumberFormat="0" applyFill="0" applyAlignment="0" applyProtection="0"/>
    <xf numFmtId="0" fontId="32" fillId="0" borderId="28" applyNumberFormat="0" applyFill="0" applyAlignment="0" applyProtection="0"/>
    <xf numFmtId="0" fontId="20" fillId="0" borderId="27" applyProtection="0">
      <alignment/>
    </xf>
    <xf numFmtId="0" fontId="20" fillId="0" borderId="27" applyProtection="0">
      <alignment/>
    </xf>
    <xf numFmtId="0" fontId="20" fillId="0" borderId="27" applyProtection="0">
      <alignment/>
    </xf>
    <xf numFmtId="0" fontId="64" fillId="0" borderId="29">
      <alignment/>
      <protection/>
    </xf>
    <xf numFmtId="0" fontId="64" fillId="0" borderId="8">
      <alignment/>
      <protection/>
    </xf>
    <xf numFmtId="175" fontId="11" fillId="0" borderId="0" applyFont="0" applyFill="0" applyBorder="0" applyAlignment="0" applyProtection="0"/>
    <xf numFmtId="177" fontId="11" fillId="0" borderId="0" applyFont="0" applyFill="0" applyBorder="0" applyAlignment="0" applyProtection="0"/>
    <xf numFmtId="0" fontId="23" fillId="0" borderId="0">
      <alignment vertical="top"/>
      <protection/>
    </xf>
    <xf numFmtId="207" fontId="11" fillId="0" borderId="0" applyFont="0" applyFill="0" applyBorder="0" applyAlignment="0" applyProtection="0"/>
    <xf numFmtId="208" fontId="11" fillId="0" borderId="0" applyFont="0" applyFill="0" applyBorder="0" applyAlignment="0" applyProtection="0"/>
    <xf numFmtId="0" fontId="12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7" fillId="0" borderId="0" applyFont="0" applyFill="0" applyBorder="0" applyAlignment="0" applyProtection="0"/>
    <xf numFmtId="0" fontId="18" fillId="0" borderId="0">
      <alignment/>
      <protection/>
    </xf>
    <xf numFmtId="43" fontId="11" fillId="0" borderId="0">
      <alignment/>
      <protection/>
    </xf>
    <xf numFmtId="0" fontId="11" fillId="0" borderId="0">
      <alignment/>
      <protection/>
    </xf>
    <xf numFmtId="43" fontId="11" fillId="0" borderId="0" applyFont="0" applyFill="0" applyBorder="0" applyAlignment="0" applyProtection="0"/>
    <xf numFmtId="0" fontId="3" fillId="0" borderId="0">
      <alignment/>
      <protection/>
    </xf>
    <xf numFmtId="177" fontId="11" fillId="0" borderId="0" applyFont="0" applyFill="0" applyBorder="0" applyAlignment="0" applyProtection="0"/>
    <xf numFmtId="38" fontId="72" fillId="0" borderId="0" applyFont="0" applyFill="0" applyBorder="0" applyAlignment="0" applyProtection="0"/>
    <xf numFmtId="2" fontId="73" fillId="0" borderId="0">
      <alignment/>
      <protection/>
    </xf>
    <xf numFmtId="207" fontId="5" fillId="0" borderId="0" applyFont="0" applyFill="0" applyBorder="0" applyAlignment="0" applyProtection="0"/>
  </cellStyleXfs>
  <cellXfs count="322">
    <xf numFmtId="0" fontId="0" fillId="0" borderId="0" xfId="0" applyAlignment="1">
      <alignment/>
    </xf>
    <xf numFmtId="0" fontId="0" fillId="0" borderId="0" xfId="0" applyFill="1" applyAlignment="1">
      <alignment/>
    </xf>
    <xf numFmtId="0" fontId="124" fillId="0" borderId="0" xfId="0" applyFont="1" applyFill="1" applyAlignment="1">
      <alignment horizontal="center"/>
    </xf>
    <xf numFmtId="178" fontId="0" fillId="0" borderId="0" xfId="0" applyNumberFormat="1" applyFill="1" applyAlignment="1">
      <alignment/>
    </xf>
    <xf numFmtId="10" fontId="0" fillId="0" borderId="0" xfId="979" applyNumberFormat="1" applyFont="1" applyFill="1" applyAlignment="1">
      <alignment/>
    </xf>
    <xf numFmtId="0" fontId="0" fillId="0" borderId="0" xfId="0" applyFill="1" applyAlignment="1">
      <alignment/>
    </xf>
    <xf numFmtId="0" fontId="125" fillId="0" borderId="0" xfId="0" applyFont="1" applyFill="1" applyAlignment="1">
      <alignment horizontal="center"/>
    </xf>
    <xf numFmtId="0" fontId="124" fillId="0" borderId="0" xfId="0" applyFont="1" applyFill="1" applyAlignment="1">
      <alignment/>
    </xf>
    <xf numFmtId="43" fontId="124" fillId="0" borderId="0" xfId="0" applyNumberFormat="1" applyFont="1" applyFill="1" applyAlignment="1">
      <alignment horizontal="right"/>
    </xf>
    <xf numFmtId="0" fontId="126" fillId="0" borderId="0" xfId="0" applyFont="1" applyFill="1" applyAlignment="1">
      <alignment/>
    </xf>
    <xf numFmtId="0" fontId="124" fillId="0" borderId="0" xfId="0" applyFont="1" applyFill="1" applyAlignment="1">
      <alignment horizontal="right"/>
    </xf>
    <xf numFmtId="0" fontId="127" fillId="0" borderId="0" xfId="0" applyFont="1" applyFill="1" applyAlignment="1">
      <alignment/>
    </xf>
    <xf numFmtId="0" fontId="105" fillId="0" borderId="0" xfId="0" applyFont="1" applyFill="1" applyAlignment="1">
      <alignment wrapText="1"/>
    </xf>
    <xf numFmtId="16" fontId="126" fillId="0" borderId="0" xfId="0" applyNumberFormat="1" applyFont="1" applyFill="1" applyAlignment="1">
      <alignment horizontal="center"/>
    </xf>
    <xf numFmtId="0" fontId="2" fillId="0" borderId="0" xfId="0" applyFont="1" applyFill="1" applyAlignment="1">
      <alignment/>
    </xf>
    <xf numFmtId="0" fontId="124" fillId="0" borderId="0" xfId="0" applyFont="1" applyFill="1" applyAlignment="1">
      <alignment/>
    </xf>
    <xf numFmtId="0" fontId="126" fillId="0" borderId="0" xfId="0" applyFont="1" applyFill="1" applyAlignment="1">
      <alignment vertical="top"/>
    </xf>
    <xf numFmtId="0" fontId="124" fillId="0" borderId="0" xfId="0" applyFont="1" applyFill="1" applyAlignment="1">
      <alignment vertical="top"/>
    </xf>
    <xf numFmtId="178" fontId="124" fillId="0" borderId="0" xfId="294" applyNumberFormat="1" applyFont="1" applyFill="1" applyAlignment="1">
      <alignment/>
    </xf>
    <xf numFmtId="0" fontId="124" fillId="0" borderId="0" xfId="0" applyFont="1" applyFill="1" applyAlignment="1">
      <alignment/>
    </xf>
    <xf numFmtId="0" fontId="126" fillId="0" borderId="0" xfId="0" applyFont="1" applyFill="1" applyAlignment="1">
      <alignment horizontal="left"/>
    </xf>
    <xf numFmtId="41" fontId="124" fillId="0" borderId="0" xfId="0" applyNumberFormat="1" applyFont="1" applyFill="1" applyAlignment="1">
      <alignment horizontal="right"/>
    </xf>
    <xf numFmtId="41" fontId="126" fillId="0" borderId="0" xfId="0" applyNumberFormat="1" applyFont="1" applyFill="1" applyAlignment="1">
      <alignment horizontal="right"/>
    </xf>
    <xf numFmtId="41" fontId="128" fillId="0" borderId="0" xfId="0" applyNumberFormat="1" applyFont="1" applyFill="1" applyAlignment="1">
      <alignment horizontal="right"/>
    </xf>
    <xf numFmtId="41" fontId="124" fillId="0" borderId="0" xfId="0" applyNumberFormat="1" applyFont="1" applyFill="1" applyBorder="1" applyAlignment="1">
      <alignment horizontal="right"/>
    </xf>
    <xf numFmtId="41" fontId="124" fillId="0" borderId="0" xfId="0" applyNumberFormat="1" applyFont="1" applyFill="1" applyAlignment="1">
      <alignment/>
    </xf>
    <xf numFmtId="41" fontId="126" fillId="0" borderId="0" xfId="0" applyNumberFormat="1" applyFont="1" applyFill="1" applyAlignment="1">
      <alignment horizontal="center"/>
    </xf>
    <xf numFmtId="0" fontId="126" fillId="0" borderId="0" xfId="0" applyFont="1" applyFill="1" applyAlignment="1">
      <alignment horizontal="center" vertical="top" wrapText="1"/>
    </xf>
    <xf numFmtId="41" fontId="0" fillId="0" borderId="0" xfId="0" applyNumberFormat="1" applyFill="1" applyAlignment="1">
      <alignment/>
    </xf>
    <xf numFmtId="0" fontId="129" fillId="0" borderId="0" xfId="0" applyFont="1" applyFill="1" applyAlignment="1">
      <alignment/>
    </xf>
    <xf numFmtId="0" fontId="124" fillId="0" borderId="0" xfId="0" applyFont="1" applyFill="1" applyAlignment="1">
      <alignment vertical="top"/>
    </xf>
    <xf numFmtId="0" fontId="129" fillId="0" borderId="0" xfId="0" applyFont="1" applyFill="1" applyAlignment="1">
      <alignment vertical="top"/>
    </xf>
    <xf numFmtId="0" fontId="124" fillId="0" borderId="0" xfId="0" applyFont="1" applyFill="1" applyAlignment="1">
      <alignment/>
    </xf>
    <xf numFmtId="178" fontId="124" fillId="0" borderId="0" xfId="294" applyNumberFormat="1" applyFont="1" applyFill="1" applyBorder="1" applyAlignment="1">
      <alignment/>
    </xf>
    <xf numFmtId="0" fontId="124" fillId="0" borderId="0" xfId="0" applyFont="1" applyFill="1" applyAlignment="1">
      <alignment horizontal="left" wrapText="1"/>
    </xf>
    <xf numFmtId="0" fontId="126" fillId="0" borderId="0" xfId="0" applyFont="1" applyFill="1" applyAlignment="1">
      <alignment horizontal="center"/>
    </xf>
    <xf numFmtId="0" fontId="6" fillId="0" borderId="0" xfId="905" applyFont="1" applyFill="1" applyBorder="1">
      <alignment/>
      <protection/>
    </xf>
    <xf numFmtId="0" fontId="2" fillId="0" borderId="0" xfId="905" applyFont="1" applyFill="1" applyBorder="1">
      <alignment/>
      <protection/>
    </xf>
    <xf numFmtId="41" fontId="124" fillId="0" borderId="0" xfId="0" applyNumberFormat="1" applyFont="1" applyFill="1" applyAlignment="1">
      <alignment horizontal="center"/>
    </xf>
    <xf numFmtId="178" fontId="124" fillId="0" borderId="0" xfId="294" applyNumberFormat="1" applyFont="1" applyFill="1" applyAlignment="1">
      <alignment/>
    </xf>
    <xf numFmtId="0" fontId="122" fillId="0" borderId="0" xfId="0" applyFont="1" applyFill="1" applyAlignment="1">
      <alignment/>
    </xf>
    <xf numFmtId="0" fontId="0" fillId="0" borderId="0" xfId="0" applyFill="1" applyBorder="1" applyAlignment="1">
      <alignment/>
    </xf>
    <xf numFmtId="0" fontId="126" fillId="0" borderId="0" xfId="0" applyFont="1" applyFill="1" applyAlignment="1">
      <alignment/>
    </xf>
    <xf numFmtId="9" fontId="124" fillId="0" borderId="0" xfId="979" applyFont="1" applyFill="1" applyAlignment="1">
      <alignment/>
    </xf>
    <xf numFmtId="9" fontId="124" fillId="0" borderId="0" xfId="979" applyFont="1" applyFill="1" applyAlignment="1">
      <alignment vertical="top" wrapText="1"/>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horizontal="center"/>
    </xf>
    <xf numFmtId="0" fontId="27" fillId="0" borderId="0" xfId="0" applyFont="1" applyFill="1" applyAlignment="1">
      <alignment/>
    </xf>
    <xf numFmtId="178" fontId="2" fillId="0" borderId="0" xfId="294" applyNumberFormat="1" applyFont="1" applyFill="1" applyAlignment="1">
      <alignment horizontal="right"/>
    </xf>
    <xf numFmtId="178" fontId="2" fillId="0" borderId="0" xfId="294" applyNumberFormat="1" applyFont="1" applyFill="1" applyBorder="1" applyAlignment="1">
      <alignment horizontal="right"/>
    </xf>
    <xf numFmtId="9" fontId="2" fillId="0" borderId="0" xfId="979" applyFont="1" applyFill="1" applyAlignment="1">
      <alignment horizontal="right"/>
    </xf>
    <xf numFmtId="178" fontId="2" fillId="0" borderId="0" xfId="294" applyNumberFormat="1" applyFont="1" applyFill="1" applyAlignment="1">
      <alignment/>
    </xf>
    <xf numFmtId="178" fontId="2" fillId="0" borderId="0" xfId="0" applyNumberFormat="1" applyFont="1" applyFill="1" applyAlignment="1">
      <alignment/>
    </xf>
    <xf numFmtId="178" fontId="2" fillId="0" borderId="0" xfId="294" applyNumberFormat="1" applyFont="1" applyFill="1" applyBorder="1" applyAlignment="1">
      <alignment/>
    </xf>
    <xf numFmtId="178" fontId="2" fillId="0" borderId="0" xfId="294" applyNumberFormat="1" applyFont="1" applyFill="1" applyAlignment="1">
      <alignment/>
    </xf>
    <xf numFmtId="178" fontId="2" fillId="0" borderId="0" xfId="294" applyNumberFormat="1" applyFont="1" applyFill="1" applyBorder="1" applyAlignment="1">
      <alignment/>
    </xf>
    <xf numFmtId="43" fontId="2" fillId="0" borderId="0" xfId="294" applyFont="1" applyFill="1" applyAlignment="1">
      <alignment/>
    </xf>
    <xf numFmtId="0" fontId="2" fillId="0" borderId="0" xfId="0" applyFont="1" applyFill="1" applyAlignment="1">
      <alignment horizontal="justify" wrapText="1"/>
    </xf>
    <xf numFmtId="43" fontId="2" fillId="0" borderId="0" xfId="294" applyFont="1" applyFill="1" applyBorder="1" applyAlignment="1">
      <alignment horizontal="right"/>
    </xf>
    <xf numFmtId="0" fontId="2" fillId="0" borderId="0" xfId="0" applyFont="1" applyFill="1" applyAlignment="1">
      <alignment/>
    </xf>
    <xf numFmtId="0" fontId="6" fillId="0" borderId="0" xfId="0" applyFont="1" applyFill="1" applyAlignment="1">
      <alignment horizontal="center" wrapText="1"/>
    </xf>
    <xf numFmtId="0" fontId="6" fillId="0" borderId="0" xfId="0" applyFont="1" applyFill="1" applyAlignment="1">
      <alignment horizontal="center" vertical="top"/>
    </xf>
    <xf numFmtId="15" fontId="2" fillId="0" borderId="0" xfId="0" applyNumberFormat="1" applyFont="1" applyFill="1" applyAlignment="1">
      <alignment/>
    </xf>
    <xf numFmtId="0" fontId="2" fillId="0" borderId="0" xfId="0" applyFont="1" applyFill="1" applyAlignment="1">
      <alignment vertical="top"/>
    </xf>
    <xf numFmtId="0" fontId="6" fillId="0" borderId="0" xfId="0" applyFont="1" applyFill="1" applyAlignment="1">
      <alignment horizontal="center" vertical="top" wrapText="1"/>
    </xf>
    <xf numFmtId="10" fontId="5" fillId="0" borderId="0" xfId="979" applyNumberFormat="1" applyFont="1" applyFill="1" applyAlignment="1">
      <alignment/>
    </xf>
    <xf numFmtId="43" fontId="2" fillId="0" borderId="0" xfId="0" applyNumberFormat="1" applyFont="1" applyFill="1" applyAlignment="1">
      <alignment/>
    </xf>
    <xf numFmtId="41" fontId="2" fillId="0" borderId="0" xfId="0" applyNumberFormat="1" applyFont="1" applyFill="1" applyAlignment="1">
      <alignment/>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Border="1" applyAlignment="1">
      <alignment/>
    </xf>
    <xf numFmtId="178" fontId="2" fillId="0" borderId="3" xfId="294" applyNumberFormat="1" applyFont="1" applyFill="1" applyBorder="1" applyAlignment="1">
      <alignment/>
    </xf>
    <xf numFmtId="9" fontId="0" fillId="0" borderId="0" xfId="979" applyFont="1" applyFill="1" applyAlignment="1">
      <alignment/>
    </xf>
    <xf numFmtId="9" fontId="2" fillId="0" borderId="0" xfId="979" applyFont="1" applyFill="1" applyAlignment="1">
      <alignment/>
    </xf>
    <xf numFmtId="178" fontId="126" fillId="0" borderId="0" xfId="294" applyNumberFormat="1" applyFont="1" applyFill="1" applyAlignment="1">
      <alignment horizontal="center"/>
    </xf>
    <xf numFmtId="178" fontId="2" fillId="0" borderId="30" xfId="294" applyNumberFormat="1" applyFont="1" applyFill="1" applyBorder="1" applyAlignment="1">
      <alignment/>
    </xf>
    <xf numFmtId="0" fontId="124" fillId="0" borderId="0" xfId="0" applyFont="1" applyFill="1" applyBorder="1" applyAlignment="1">
      <alignment/>
    </xf>
    <xf numFmtId="0" fontId="124" fillId="0" borderId="0" xfId="0" applyFont="1" applyFill="1" applyAlignment="1">
      <alignment vertical="top" wrapText="1"/>
    </xf>
    <xf numFmtId="0" fontId="2" fillId="0" borderId="0" xfId="0" applyFont="1" applyFill="1" applyAlignment="1">
      <alignment horizontal="left" vertical="top"/>
    </xf>
    <xf numFmtId="0" fontId="124" fillId="0" borderId="0" xfId="0" applyFont="1" applyFill="1" applyAlignment="1">
      <alignment horizontal="left" vertical="top" wrapText="1"/>
    </xf>
    <xf numFmtId="0" fontId="122" fillId="0" borderId="2"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xf>
    <xf numFmtId="9" fontId="0" fillId="0" borderId="0" xfId="979" applyFont="1" applyFill="1" applyAlignment="1">
      <alignment/>
    </xf>
    <xf numFmtId="178" fontId="2" fillId="0" borderId="0" xfId="294" applyNumberFormat="1" applyFont="1" applyFill="1" applyAlignment="1">
      <alignment horizontal="right" vertical="top"/>
    </xf>
    <xf numFmtId="43" fontId="119" fillId="0" borderId="0" xfId="294" applyFont="1" applyFill="1" applyAlignment="1">
      <alignment/>
    </xf>
    <xf numFmtId="0" fontId="130" fillId="0" borderId="0" xfId="0" applyFont="1" applyFill="1" applyAlignment="1">
      <alignment/>
    </xf>
    <xf numFmtId="0" fontId="131" fillId="0" borderId="0" xfId="0" applyFont="1" applyFill="1" applyAlignment="1">
      <alignment/>
    </xf>
    <xf numFmtId="0" fontId="0" fillId="0" borderId="0" xfId="0" applyFill="1" applyAlignment="1">
      <alignment vertical="top"/>
    </xf>
    <xf numFmtId="9" fontId="0" fillId="0" borderId="0" xfId="979" applyFont="1" applyFill="1" applyAlignment="1">
      <alignment vertical="top"/>
    </xf>
    <xf numFmtId="178" fontId="0" fillId="0" borderId="0" xfId="979" applyNumberFormat="1" applyFont="1" applyFill="1" applyAlignment="1">
      <alignment/>
    </xf>
    <xf numFmtId="0" fontId="124" fillId="0" borderId="0" xfId="0" applyFont="1" applyFill="1" applyAlignment="1" quotePrefix="1">
      <alignment/>
    </xf>
    <xf numFmtId="0" fontId="2" fillId="0" borderId="0" xfId="0" applyFont="1" applyFill="1" applyAlignment="1">
      <alignment horizontal="left" vertical="top"/>
    </xf>
    <xf numFmtId="0" fontId="2" fillId="0" borderId="0" xfId="0" applyFont="1" applyFill="1" applyAlignment="1">
      <alignment horizontal="left"/>
    </xf>
    <xf numFmtId="0" fontId="2" fillId="0" borderId="0" xfId="0" applyFont="1" applyFill="1" applyAlignment="1">
      <alignment horizontal="left"/>
    </xf>
    <xf numFmtId="43" fontId="0" fillId="0" borderId="0" xfId="0" applyNumberFormat="1" applyFill="1" applyAlignment="1">
      <alignment/>
    </xf>
    <xf numFmtId="178" fontId="5" fillId="0" borderId="0" xfId="0" applyNumberFormat="1" applyFont="1" applyFill="1" applyAlignment="1">
      <alignment/>
    </xf>
    <xf numFmtId="0" fontId="124" fillId="0" borderId="0" xfId="0" applyFont="1" applyFill="1" applyAlignment="1">
      <alignment vertical="top" wrapText="1"/>
    </xf>
    <xf numFmtId="0" fontId="124" fillId="0" borderId="0" xfId="0" applyFont="1" applyFill="1" applyAlignment="1">
      <alignment horizontal="justify" vertical="top" wrapText="1"/>
    </xf>
    <xf numFmtId="0" fontId="27" fillId="0" borderId="0" xfId="0" applyFont="1" applyFill="1" applyAlignment="1">
      <alignment/>
    </xf>
    <xf numFmtId="0" fontId="0" fillId="0" borderId="0" xfId="0" applyFill="1" applyAlignment="1">
      <alignment horizontal="center"/>
    </xf>
    <xf numFmtId="0" fontId="0" fillId="0" borderId="0" xfId="0" applyFill="1" applyAlignment="1">
      <alignment wrapText="1"/>
    </xf>
    <xf numFmtId="9" fontId="0" fillId="0" borderId="0" xfId="979" applyFont="1" applyFill="1" applyAlignment="1">
      <alignment wrapText="1"/>
    </xf>
    <xf numFmtId="9" fontId="0" fillId="0" borderId="0" xfId="979" applyFont="1" applyFill="1" applyAlignment="1">
      <alignment/>
    </xf>
    <xf numFmtId="0" fontId="0" fillId="0" borderId="0" xfId="979" applyNumberFormat="1" applyFont="1" applyFill="1" applyAlignment="1">
      <alignment/>
    </xf>
    <xf numFmtId="178" fontId="0" fillId="0" borderId="0" xfId="294" applyNumberFormat="1" applyFont="1" applyFill="1" applyAlignment="1">
      <alignment/>
    </xf>
    <xf numFmtId="14" fontId="6" fillId="0" borderId="0" xfId="0" applyNumberFormat="1" applyFont="1" applyFill="1" applyAlignment="1">
      <alignment horizontal="center"/>
    </xf>
    <xf numFmtId="0" fontId="126" fillId="0" borderId="0" xfId="0" applyFont="1" applyFill="1" applyAlignment="1">
      <alignment horizontal="center"/>
    </xf>
    <xf numFmtId="178" fontId="2" fillId="0" borderId="3" xfId="294" applyNumberFormat="1" applyFont="1" applyFill="1" applyBorder="1" applyAlignment="1">
      <alignment horizontal="right"/>
    </xf>
    <xf numFmtId="178" fontId="2" fillId="0" borderId="2" xfId="294" applyNumberFormat="1" applyFont="1" applyFill="1" applyBorder="1" applyAlignment="1">
      <alignment horizontal="right"/>
    </xf>
    <xf numFmtId="178" fontId="2" fillId="0" borderId="31" xfId="294" applyNumberFormat="1" applyFont="1" applyFill="1" applyBorder="1" applyAlignment="1">
      <alignment horizontal="right"/>
    </xf>
    <xf numFmtId="178" fontId="2" fillId="0" borderId="31" xfId="294" applyNumberFormat="1" applyFont="1" applyFill="1" applyBorder="1" applyAlignment="1">
      <alignment/>
    </xf>
    <xf numFmtId="178" fontId="2" fillId="0" borderId="2" xfId="294" applyNumberFormat="1" applyFont="1" applyFill="1" applyBorder="1" applyAlignment="1">
      <alignment/>
    </xf>
    <xf numFmtId="43" fontId="2" fillId="0" borderId="2" xfId="294" applyFont="1" applyFill="1" applyBorder="1" applyAlignment="1">
      <alignment/>
    </xf>
    <xf numFmtId="0" fontId="132" fillId="0" borderId="0" xfId="0" applyFont="1" applyFill="1" applyAlignment="1">
      <alignment/>
    </xf>
    <xf numFmtId="0" fontId="133" fillId="0" borderId="0" xfId="0" applyFont="1" applyFill="1" applyAlignment="1">
      <alignment/>
    </xf>
    <xf numFmtId="0" fontId="126" fillId="0" borderId="0" xfId="0" applyFont="1" applyFill="1" applyAlignment="1">
      <alignment/>
    </xf>
    <xf numFmtId="0" fontId="134" fillId="0" borderId="0" xfId="0" applyFont="1" applyFill="1" applyAlignment="1">
      <alignment wrapText="1"/>
    </xf>
    <xf numFmtId="0" fontId="122" fillId="0" borderId="0" xfId="0" applyFont="1" applyFill="1" applyAlignment="1">
      <alignment/>
    </xf>
    <xf numFmtId="178" fontId="105" fillId="0" borderId="0" xfId="0" applyNumberFormat="1" applyFont="1" applyFill="1" applyAlignment="1">
      <alignment wrapText="1"/>
    </xf>
    <xf numFmtId="178" fontId="124" fillId="0" borderId="32" xfId="294" applyNumberFormat="1" applyFont="1" applyFill="1" applyBorder="1" applyAlignment="1">
      <alignment/>
    </xf>
    <xf numFmtId="178" fontId="124" fillId="0" borderId="19" xfId="294" applyNumberFormat="1" applyFont="1" applyFill="1" applyBorder="1" applyAlignment="1">
      <alignment/>
    </xf>
    <xf numFmtId="178" fontId="124" fillId="0" borderId="3" xfId="294" applyNumberFormat="1" applyFont="1" applyFill="1" applyBorder="1" applyAlignment="1">
      <alignment/>
    </xf>
    <xf numFmtId="178" fontId="124" fillId="0" borderId="33" xfId="294" applyNumberFormat="1" applyFont="1" applyFill="1" applyBorder="1" applyAlignment="1">
      <alignment/>
    </xf>
    <xf numFmtId="41" fontId="105" fillId="0" borderId="0" xfId="0" applyNumberFormat="1" applyFont="1" applyFill="1" applyAlignment="1">
      <alignment wrapText="1"/>
    </xf>
    <xf numFmtId="43" fontId="0" fillId="0" borderId="0" xfId="294" applyFont="1" applyFill="1" applyAlignment="1">
      <alignment/>
    </xf>
    <xf numFmtId="41" fontId="124" fillId="0" borderId="0" xfId="294" applyNumberFormat="1" applyFont="1" applyFill="1" applyAlignment="1">
      <alignment horizontal="right"/>
    </xf>
    <xf numFmtId="41" fontId="124" fillId="0" borderId="3" xfId="294" applyNumberFormat="1" applyFont="1" applyFill="1" applyBorder="1" applyAlignment="1">
      <alignment horizontal="right"/>
    </xf>
    <xf numFmtId="41" fontId="124" fillId="0" borderId="0" xfId="294" applyNumberFormat="1" applyFont="1" applyFill="1" applyAlignment="1">
      <alignment/>
    </xf>
    <xf numFmtId="41" fontId="126" fillId="0" borderId="27" xfId="294" applyNumberFormat="1" applyFont="1" applyFill="1" applyBorder="1" applyAlignment="1">
      <alignment horizontal="right"/>
    </xf>
    <xf numFmtId="41" fontId="128" fillId="0" borderId="0" xfId="294" applyNumberFormat="1" applyFont="1" applyFill="1" applyAlignment="1">
      <alignment/>
    </xf>
    <xf numFmtId="41" fontId="124" fillId="0" borderId="0" xfId="294" applyNumberFormat="1" applyFont="1" applyFill="1" applyBorder="1" applyAlignment="1">
      <alignment horizontal="right"/>
    </xf>
    <xf numFmtId="41" fontId="124" fillId="0" borderId="12" xfId="294" applyNumberFormat="1" applyFont="1" applyFill="1" applyBorder="1" applyAlignment="1">
      <alignment horizontal="right"/>
    </xf>
    <xf numFmtId="9" fontId="2" fillId="0" borderId="0" xfId="979" applyFont="1" applyFill="1" applyBorder="1" applyAlignment="1">
      <alignment horizontal="right"/>
    </xf>
    <xf numFmtId="178" fontId="2" fillId="0" borderId="0" xfId="294" applyNumberFormat="1" applyFont="1" applyFill="1" applyBorder="1" applyAlignment="1">
      <alignment horizontal="center"/>
    </xf>
    <xf numFmtId="178" fontId="2" fillId="0" borderId="3" xfId="294" applyNumberFormat="1" applyFont="1" applyFill="1" applyBorder="1" applyAlignment="1">
      <alignment/>
    </xf>
    <xf numFmtId="0" fontId="126" fillId="0" borderId="0" xfId="0" applyFont="1" applyFill="1" applyAlignment="1">
      <alignment/>
    </xf>
    <xf numFmtId="41" fontId="124" fillId="0" borderId="19" xfId="294" applyNumberFormat="1" applyFont="1" applyFill="1" applyBorder="1" applyAlignment="1">
      <alignment/>
    </xf>
    <xf numFmtId="178" fontId="2" fillId="0" borderId="33" xfId="294" applyNumberFormat="1" applyFont="1" applyFill="1" applyBorder="1" applyAlignment="1">
      <alignment/>
    </xf>
    <xf numFmtId="178" fontId="2" fillId="0" borderId="27" xfId="294" applyNumberFormat="1" applyFont="1" applyFill="1" applyBorder="1" applyAlignment="1">
      <alignment/>
    </xf>
    <xf numFmtId="178" fontId="124" fillId="0" borderId="0" xfId="0" applyNumberFormat="1" applyFont="1" applyFill="1" applyBorder="1" applyAlignment="1">
      <alignment/>
    </xf>
    <xf numFmtId="0" fontId="122" fillId="0" borderId="0" xfId="0" applyFont="1" applyFill="1" applyAlignment="1">
      <alignment horizontal="center"/>
    </xf>
    <xf numFmtId="41" fontId="2" fillId="0" borderId="0" xfId="294" applyNumberFormat="1" applyFont="1" applyFill="1" applyAlignment="1">
      <alignment/>
    </xf>
    <xf numFmtId="178" fontId="2" fillId="0" borderId="27" xfId="294" applyNumberFormat="1" applyFont="1" applyFill="1" applyBorder="1" applyAlignment="1">
      <alignment/>
    </xf>
    <xf numFmtId="41" fontId="2" fillId="0" borderId="27" xfId="294" applyNumberFormat="1" applyFont="1" applyFill="1" applyBorder="1" applyAlignment="1">
      <alignment/>
    </xf>
    <xf numFmtId="41" fontId="2" fillId="0" borderId="3" xfId="294" applyNumberFormat="1" applyFont="1" applyFill="1" applyBorder="1" applyAlignment="1">
      <alignment/>
    </xf>
    <xf numFmtId="178" fontId="2" fillId="0" borderId="30" xfId="294" applyNumberFormat="1" applyFont="1" applyFill="1" applyBorder="1" applyAlignment="1">
      <alignment/>
    </xf>
    <xf numFmtId="41" fontId="2" fillId="0" borderId="30" xfId="294" applyNumberFormat="1" applyFont="1" applyFill="1" applyBorder="1" applyAlignment="1">
      <alignment/>
    </xf>
    <xf numFmtId="0" fontId="2" fillId="0" borderId="0" xfId="0" applyFont="1" applyFill="1" applyAlignment="1">
      <alignment horizontal="center" vertical="top"/>
    </xf>
    <xf numFmtId="178" fontId="2" fillId="0" borderId="30" xfId="294" applyNumberFormat="1" applyFont="1" applyFill="1" applyBorder="1" applyAlignment="1">
      <alignment horizontal="right"/>
    </xf>
    <xf numFmtId="178" fontId="124" fillId="0" borderId="0" xfId="294" applyNumberFormat="1" applyFont="1" applyFill="1" applyBorder="1" applyAlignment="1">
      <alignment/>
    </xf>
    <xf numFmtId="178" fontId="2" fillId="0" borderId="30" xfId="0" applyNumberFormat="1" applyFont="1" applyFill="1" applyBorder="1" applyAlignment="1">
      <alignment/>
    </xf>
    <xf numFmtId="43" fontId="2" fillId="0" borderId="30" xfId="294" applyFont="1" applyFill="1" applyBorder="1" applyAlignment="1">
      <alignment/>
    </xf>
    <xf numFmtId="15" fontId="6" fillId="0" borderId="0" xfId="0" applyNumberFormat="1" applyFont="1" applyFill="1" applyAlignment="1" quotePrefix="1">
      <alignment horizontal="center"/>
    </xf>
    <xf numFmtId="0" fontId="28" fillId="0" borderId="2" xfId="0" applyFont="1" applyFill="1" applyBorder="1" applyAlignment="1">
      <alignment/>
    </xf>
    <xf numFmtId="0" fontId="5" fillId="0" borderId="2" xfId="0" applyFont="1" applyFill="1" applyBorder="1" applyAlignment="1">
      <alignment/>
    </xf>
    <xf numFmtId="0" fontId="6" fillId="0" borderId="0" xfId="0" applyFont="1" applyFill="1" applyAlignment="1">
      <alignment/>
    </xf>
    <xf numFmtId="0" fontId="126" fillId="0" borderId="0" xfId="0" applyFont="1" applyFill="1" applyAlignment="1">
      <alignment horizontal="left"/>
    </xf>
    <xf numFmtId="0" fontId="126" fillId="0" borderId="0" xfId="0" applyFont="1" applyFill="1" applyAlignment="1">
      <alignment/>
    </xf>
    <xf numFmtId="41" fontId="2" fillId="0" borderId="3" xfId="294" applyNumberFormat="1" applyFont="1" applyFill="1" applyBorder="1" applyAlignment="1">
      <alignment horizontal="right"/>
    </xf>
    <xf numFmtId="41" fontId="2" fillId="0" borderId="0" xfId="294" applyNumberFormat="1" applyFont="1" applyFill="1" applyAlignment="1">
      <alignment horizontal="right"/>
    </xf>
    <xf numFmtId="41" fontId="2" fillId="0" borderId="0" xfId="294" applyNumberFormat="1" applyFont="1" applyFill="1" applyBorder="1" applyAlignment="1">
      <alignment horizontal="right"/>
    </xf>
    <xf numFmtId="41" fontId="2" fillId="0" borderId="3" xfId="294" applyNumberFormat="1" applyFont="1" applyFill="1" applyBorder="1" applyAlignment="1">
      <alignment horizontal="right"/>
    </xf>
    <xf numFmtId="41" fontId="124" fillId="0" borderId="0" xfId="294" applyNumberFormat="1" applyFont="1" applyFill="1" applyAlignment="1">
      <alignment/>
    </xf>
    <xf numFmtId="41" fontId="124" fillId="0" borderId="33" xfId="294" applyNumberFormat="1" applyFont="1" applyFill="1" applyBorder="1" applyAlignment="1">
      <alignment/>
    </xf>
    <xf numFmtId="41" fontId="2" fillId="0" borderId="3" xfId="294" applyNumberFormat="1" applyFont="1" applyFill="1" applyBorder="1" applyAlignment="1">
      <alignment/>
    </xf>
    <xf numFmtId="41" fontId="124" fillId="0" borderId="32" xfId="294" applyNumberFormat="1" applyFont="1" applyFill="1" applyBorder="1" applyAlignment="1">
      <alignment/>
    </xf>
    <xf numFmtId="41" fontId="2" fillId="0" borderId="0" xfId="294" applyNumberFormat="1" applyFont="1" applyFill="1" applyBorder="1" applyAlignment="1">
      <alignment/>
    </xf>
    <xf numFmtId="0" fontId="135" fillId="0" borderId="0" xfId="906" applyFont="1" applyFill="1" applyBorder="1" applyAlignment="1">
      <alignment horizontal="left"/>
      <protection/>
    </xf>
    <xf numFmtId="0" fontId="6" fillId="0" borderId="0" xfId="0" applyFont="1" applyFill="1" applyAlignment="1">
      <alignment horizontal="center" vertical="top"/>
    </xf>
    <xf numFmtId="0" fontId="6" fillId="0" borderId="0" xfId="0" applyFont="1" applyFill="1" applyAlignment="1">
      <alignment horizontal="center"/>
    </xf>
    <xf numFmtId="178" fontId="2" fillId="0" borderId="0" xfId="294" applyNumberFormat="1" applyFont="1" applyFill="1" applyAlignment="1">
      <alignment horizontal="center" wrapText="1"/>
    </xf>
    <xf numFmtId="41" fontId="126" fillId="0" borderId="0" xfId="294" applyNumberFormat="1" applyFont="1" applyFill="1" applyBorder="1" applyAlignment="1">
      <alignment horizontal="right"/>
    </xf>
    <xf numFmtId="0" fontId="133" fillId="0" borderId="0" xfId="0" applyFont="1" applyFill="1" applyAlignment="1">
      <alignment horizontal="center"/>
    </xf>
    <xf numFmtId="0" fontId="126" fillId="0" borderId="0" xfId="0" applyFont="1" applyFill="1" applyAlignment="1">
      <alignment/>
    </xf>
    <xf numFmtId="0" fontId="126" fillId="0" borderId="0" xfId="0" applyFont="1" applyFill="1" applyAlignment="1">
      <alignment/>
    </xf>
    <xf numFmtId="0" fontId="126" fillId="0" borderId="0" xfId="0" applyFont="1" applyFill="1" applyAlignment="1">
      <alignment/>
    </xf>
    <xf numFmtId="0" fontId="126" fillId="0" borderId="0" xfId="0" applyFont="1" applyFill="1" applyAlignment="1">
      <alignment/>
    </xf>
    <xf numFmtId="0" fontId="124" fillId="0" borderId="0" xfId="0" applyFont="1" applyFill="1" applyAlignment="1">
      <alignment horizontal="left" vertical="top" wrapText="1"/>
    </xf>
    <xf numFmtId="41" fontId="124" fillId="0" borderId="3" xfId="294" applyNumberFormat="1" applyFont="1" applyFill="1" applyBorder="1" applyAlignment="1">
      <alignment/>
    </xf>
    <xf numFmtId="0" fontId="126"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Alignment="1">
      <alignment horizontal="right"/>
    </xf>
    <xf numFmtId="15" fontId="2" fillId="0" borderId="0" xfId="0" applyNumberFormat="1" applyFont="1" applyFill="1" applyAlignment="1">
      <alignment horizontal="right"/>
    </xf>
    <xf numFmtId="0" fontId="74"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2" xfId="0" applyFont="1" applyFill="1" applyBorder="1" applyAlignment="1">
      <alignment/>
    </xf>
    <xf numFmtId="0" fontId="6" fillId="0" borderId="2" xfId="0" applyFont="1" applyFill="1" applyBorder="1" applyAlignment="1">
      <alignment horizontal="center"/>
    </xf>
    <xf numFmtId="0" fontId="6" fillId="0" borderId="2" xfId="0" applyFont="1" applyFill="1" applyBorder="1" applyAlignment="1">
      <alignment/>
    </xf>
    <xf numFmtId="178" fontId="2" fillId="0" borderId="0" xfId="454" applyNumberFormat="1" applyFont="1" applyFill="1" applyAlignment="1">
      <alignment/>
    </xf>
    <xf numFmtId="41" fontId="2" fillId="0" borderId="0" xfId="454" applyNumberFormat="1" applyFont="1" applyFill="1" applyAlignment="1">
      <alignment horizontal="right"/>
    </xf>
    <xf numFmtId="0" fontId="6" fillId="0" borderId="0" xfId="0" applyFont="1" applyFill="1" applyBorder="1" applyAlignment="1">
      <alignment/>
    </xf>
    <xf numFmtId="178" fontId="2" fillId="0" borderId="0" xfId="454" applyNumberFormat="1" applyFont="1" applyFill="1" applyBorder="1" applyAlignment="1">
      <alignment horizontal="center"/>
    </xf>
    <xf numFmtId="178" fontId="6" fillId="0" borderId="0" xfId="454" applyNumberFormat="1" applyFont="1" applyFill="1" applyBorder="1" applyAlignment="1">
      <alignment/>
    </xf>
    <xf numFmtId="178" fontId="2" fillId="0" borderId="0" xfId="454" applyNumberFormat="1" applyFont="1" applyFill="1" applyBorder="1" applyAlignment="1">
      <alignment/>
    </xf>
    <xf numFmtId="178" fontId="124" fillId="0" borderId="0" xfId="0" applyNumberFormat="1" applyFont="1" applyFill="1" applyAlignment="1">
      <alignment/>
    </xf>
    <xf numFmtId="9" fontId="124" fillId="0" borderId="0" xfId="979" applyFont="1" applyFill="1" applyAlignment="1">
      <alignment/>
    </xf>
    <xf numFmtId="9" fontId="126" fillId="0" borderId="0" xfId="979" applyFont="1" applyFill="1" applyAlignment="1">
      <alignment/>
    </xf>
    <xf numFmtId="41" fontId="2" fillId="0" borderId="0" xfId="294" applyNumberFormat="1" applyFont="1" applyFill="1" applyAlignment="1">
      <alignment/>
    </xf>
    <xf numFmtId="0" fontId="126" fillId="0" borderId="0" xfId="0" applyFont="1" applyFill="1" applyAlignment="1">
      <alignment horizontal="left"/>
    </xf>
    <xf numFmtId="0" fontId="126" fillId="0" borderId="0" xfId="0" applyFont="1" applyFill="1" applyAlignment="1">
      <alignment/>
    </xf>
    <xf numFmtId="0" fontId="2" fillId="0" borderId="0" xfId="0" applyFont="1" applyFill="1" applyAlignment="1">
      <alignment horizontal="right"/>
    </xf>
    <xf numFmtId="41" fontId="2" fillId="0" borderId="0" xfId="294" applyNumberFormat="1" applyFont="1" applyFill="1" applyBorder="1" applyAlignment="1">
      <alignment/>
    </xf>
    <xf numFmtId="178" fontId="2" fillId="0" borderId="27" xfId="294" applyNumberFormat="1" applyFont="1" applyFill="1" applyBorder="1" applyAlignment="1">
      <alignment horizontal="right" vertical="top"/>
    </xf>
    <xf numFmtId="0" fontId="126" fillId="0" borderId="0" xfId="0" applyFont="1" applyFill="1" applyAlignment="1">
      <alignment/>
    </xf>
    <xf numFmtId="0" fontId="124" fillId="0" borderId="34" xfId="0" applyFont="1" applyFill="1" applyBorder="1" applyAlignment="1">
      <alignment horizontal="left"/>
    </xf>
    <xf numFmtId="0" fontId="124" fillId="0" borderId="0" xfId="0" applyFont="1" applyFill="1" applyBorder="1" applyAlignment="1">
      <alignment horizontal="left" wrapText="1"/>
    </xf>
    <xf numFmtId="0" fontId="2" fillId="0" borderId="0" xfId="0" applyFont="1" applyFill="1" applyBorder="1" applyAlignment="1">
      <alignment horizontal="left" wrapText="1"/>
    </xf>
    <xf numFmtId="0" fontId="124" fillId="0" borderId="35" xfId="0" applyFont="1" applyFill="1" applyBorder="1" applyAlignment="1">
      <alignment horizontal="left"/>
    </xf>
    <xf numFmtId="0" fontId="124" fillId="0" borderId="3" xfId="0" applyFont="1" applyFill="1" applyBorder="1" applyAlignment="1">
      <alignment horizontal="left" wrapText="1"/>
    </xf>
    <xf numFmtId="0" fontId="2" fillId="0" borderId="3" xfId="0" applyFont="1" applyFill="1" applyBorder="1" applyAlignment="1">
      <alignment horizontal="left" wrapText="1"/>
    </xf>
    <xf numFmtId="0" fontId="124" fillId="0" borderId="36" xfId="0" applyFont="1" applyFill="1" applyBorder="1" applyAlignment="1">
      <alignment horizontal="left" wrapText="1"/>
    </xf>
    <xf numFmtId="0" fontId="124" fillId="0" borderId="12" xfId="0" applyFont="1" applyFill="1" applyBorder="1" applyAlignment="1">
      <alignment horizontal="left" wrapText="1"/>
    </xf>
    <xf numFmtId="0" fontId="2" fillId="0" borderId="12" xfId="0" applyFont="1" applyFill="1" applyBorder="1" applyAlignment="1">
      <alignment horizontal="left" wrapText="1"/>
    </xf>
    <xf numFmtId="212" fontId="0" fillId="0" borderId="0" xfId="979" applyNumberFormat="1" applyFont="1" applyFill="1" applyAlignment="1">
      <alignment/>
    </xf>
    <xf numFmtId="41" fontId="2" fillId="0" borderId="27" xfId="294" applyNumberFormat="1" applyFont="1" applyFill="1" applyBorder="1" applyAlignment="1">
      <alignment/>
    </xf>
    <xf numFmtId="9" fontId="0" fillId="0" borderId="0" xfId="979" applyFont="1" applyFill="1" applyAlignment="1">
      <alignment/>
    </xf>
    <xf numFmtId="43" fontId="0" fillId="0" borderId="0" xfId="294" applyFont="1" applyFill="1" applyAlignment="1">
      <alignment/>
    </xf>
    <xf numFmtId="178" fontId="0" fillId="0" borderId="0" xfId="294" applyNumberFormat="1" applyFont="1" applyFill="1" applyAlignment="1">
      <alignment/>
    </xf>
    <xf numFmtId="0" fontId="4" fillId="0" borderId="0" xfId="0" applyFont="1" applyFill="1" applyAlignment="1">
      <alignment horizontal="left"/>
    </xf>
    <xf numFmtId="178" fontId="0" fillId="0" borderId="0" xfId="0" applyNumberFormat="1" applyFill="1" applyBorder="1" applyAlignment="1">
      <alignment/>
    </xf>
    <xf numFmtId="0" fontId="7" fillId="0" borderId="0" xfId="0" applyFont="1" applyFill="1" applyAlignment="1">
      <alignment horizontal="left" vertical="top" wrapText="1"/>
    </xf>
    <xf numFmtId="0" fontId="7" fillId="0" borderId="0" xfId="0" applyFont="1" applyFill="1" applyAlignment="1">
      <alignment horizontal="left" vertical="top"/>
    </xf>
    <xf numFmtId="9" fontId="0" fillId="0" borderId="0" xfId="979" applyFont="1" applyFill="1" applyAlignment="1">
      <alignment/>
    </xf>
    <xf numFmtId="212" fontId="0" fillId="0" borderId="0" xfId="979" applyNumberFormat="1" applyFont="1" applyFill="1" applyAlignment="1">
      <alignment/>
    </xf>
    <xf numFmtId="212" fontId="2" fillId="0" borderId="0" xfId="979" applyNumberFormat="1" applyFont="1" applyFill="1" applyAlignment="1">
      <alignment/>
    </xf>
    <xf numFmtId="178" fontId="0" fillId="0" borderId="0" xfId="294" applyNumberFormat="1" applyFont="1" applyFill="1" applyBorder="1" applyAlignment="1">
      <alignment/>
    </xf>
    <xf numFmtId="0" fontId="124" fillId="0" borderId="0" xfId="0" applyFont="1" applyFill="1" applyAlignment="1">
      <alignment horizontal="justify" vertical="top" wrapText="1"/>
    </xf>
    <xf numFmtId="0" fontId="126" fillId="0" borderId="0" xfId="0" applyFont="1" applyFill="1" applyAlignment="1">
      <alignment/>
    </xf>
    <xf numFmtId="0" fontId="124" fillId="0" borderId="0" xfId="0" applyFont="1" applyAlignment="1">
      <alignment/>
    </xf>
    <xf numFmtId="0" fontId="124" fillId="0" borderId="0" xfId="0" applyFont="1" applyFill="1" applyAlignment="1">
      <alignment horizontal="center"/>
    </xf>
    <xf numFmtId="0" fontId="124" fillId="0" borderId="0" xfId="0" applyFont="1" applyBorder="1" applyAlignment="1">
      <alignment/>
    </xf>
    <xf numFmtId="0" fontId="126" fillId="0" borderId="0" xfId="0" applyFont="1" applyAlignment="1">
      <alignment/>
    </xf>
    <xf numFmtId="0" fontId="126" fillId="0" borderId="0" xfId="0" applyFont="1" applyBorder="1" applyAlignment="1">
      <alignment/>
    </xf>
    <xf numFmtId="0" fontId="75" fillId="0" borderId="0" xfId="0" applyFont="1" applyFill="1" applyAlignment="1">
      <alignment/>
    </xf>
    <xf numFmtId="41" fontId="124" fillId="0" borderId="0" xfId="294" applyNumberFormat="1" applyFont="1" applyFill="1" applyAlignment="1">
      <alignment horizontal="right"/>
    </xf>
    <xf numFmtId="178" fontId="124" fillId="0" borderId="0" xfId="294" applyNumberFormat="1" applyFont="1" applyBorder="1" applyAlignment="1">
      <alignment/>
    </xf>
    <xf numFmtId="41" fontId="124" fillId="0" borderId="0" xfId="0" applyNumberFormat="1" applyFont="1" applyFill="1" applyAlignment="1">
      <alignment/>
    </xf>
    <xf numFmtId="41" fontId="124" fillId="0" borderId="0" xfId="0" applyNumberFormat="1" applyFont="1" applyAlignment="1">
      <alignment/>
    </xf>
    <xf numFmtId="41" fontId="124" fillId="0" borderId="0" xfId="294" applyNumberFormat="1" applyFont="1" applyFill="1" applyAlignment="1">
      <alignment/>
    </xf>
    <xf numFmtId="178" fontId="124" fillId="0" borderId="0" xfId="0" applyNumberFormat="1" applyFont="1" applyFill="1" applyAlignment="1">
      <alignment/>
    </xf>
    <xf numFmtId="41" fontId="124" fillId="0" borderId="0" xfId="0" applyNumberFormat="1" applyFont="1" applyBorder="1" applyAlignment="1">
      <alignment horizontal="right"/>
    </xf>
    <xf numFmtId="0" fontId="129" fillId="0" borderId="0" xfId="0" applyFont="1" applyFill="1" applyAlignment="1">
      <alignment/>
    </xf>
    <xf numFmtId="41" fontId="124" fillId="0" borderId="0" xfId="0" applyNumberFormat="1" applyFont="1" applyFill="1" applyBorder="1" applyAlignment="1">
      <alignment horizontal="right"/>
    </xf>
    <xf numFmtId="41" fontId="124" fillId="0" borderId="3" xfId="294" applyNumberFormat="1" applyFont="1" applyFill="1" applyBorder="1" applyAlignment="1">
      <alignment horizontal="right"/>
    </xf>
    <xf numFmtId="41" fontId="124" fillId="0" borderId="30" xfId="294" applyNumberFormat="1" applyFont="1" applyFill="1" applyBorder="1" applyAlignment="1">
      <alignment horizontal="right"/>
    </xf>
    <xf numFmtId="178" fontId="124" fillId="0" borderId="0" xfId="294" applyNumberFormat="1" applyFont="1" applyFill="1" applyAlignment="1">
      <alignment horizontal="right"/>
    </xf>
    <xf numFmtId="41" fontId="124" fillId="0" borderId="0" xfId="0" applyNumberFormat="1" applyFont="1" applyBorder="1" applyAlignment="1">
      <alignment/>
    </xf>
    <xf numFmtId="178" fontId="124" fillId="0" borderId="0" xfId="0" applyNumberFormat="1" applyFont="1" applyBorder="1" applyAlignment="1">
      <alignment/>
    </xf>
    <xf numFmtId="41" fontId="124" fillId="0" borderId="27" xfId="294" applyNumberFormat="1" applyFont="1" applyFill="1" applyBorder="1" applyAlignment="1">
      <alignment horizontal="right"/>
    </xf>
    <xf numFmtId="0" fontId="124" fillId="0" borderId="0" xfId="0" applyFont="1" applyFill="1" applyAlignment="1">
      <alignment horizontal="right"/>
    </xf>
    <xf numFmtId="0" fontId="124" fillId="0" borderId="0" xfId="0" applyFont="1" applyFill="1" applyAlignment="1">
      <alignment horizontal="left"/>
    </xf>
    <xf numFmtId="0" fontId="122" fillId="0" borderId="0" xfId="0" applyFont="1" applyFill="1" applyBorder="1" applyAlignment="1">
      <alignment/>
    </xf>
    <xf numFmtId="43" fontId="0" fillId="0" borderId="0" xfId="294" applyFont="1" applyFill="1" applyBorder="1" applyAlignment="1">
      <alignment/>
    </xf>
    <xf numFmtId="41" fontId="2" fillId="0" borderId="0" xfId="0" applyNumberFormat="1" applyFont="1" applyFill="1" applyBorder="1" applyAlignment="1">
      <alignment/>
    </xf>
    <xf numFmtId="0" fontId="124" fillId="0" borderId="0" xfId="0" applyFont="1" applyFill="1" applyAlignment="1">
      <alignment horizontal="left" vertical="top" wrapText="1"/>
    </xf>
    <xf numFmtId="0" fontId="27" fillId="0" borderId="0" xfId="0" applyFont="1" applyFill="1" applyAlignment="1">
      <alignment horizontal="right"/>
    </xf>
    <xf numFmtId="212" fontId="124" fillId="0" borderId="0" xfId="979" applyNumberFormat="1" applyFont="1" applyFill="1" applyAlignment="1">
      <alignment/>
    </xf>
    <xf numFmtId="178" fontId="2" fillId="0" borderId="0" xfId="0" applyNumberFormat="1" applyFont="1" applyFill="1" applyAlignment="1">
      <alignment horizontal="center"/>
    </xf>
    <xf numFmtId="178" fontId="0" fillId="0" borderId="0" xfId="294" applyNumberFormat="1" applyFont="1" applyFill="1" applyAlignment="1">
      <alignment/>
    </xf>
    <xf numFmtId="0" fontId="126" fillId="0" borderId="0" xfId="0" applyFont="1" applyFill="1" applyAlignment="1">
      <alignment horizontal="left"/>
    </xf>
    <xf numFmtId="0" fontId="124" fillId="0" borderId="0" xfId="0" applyFont="1" applyFill="1" applyBorder="1" applyAlignment="1">
      <alignment horizontal="justify" vertical="top" wrapText="1"/>
    </xf>
    <xf numFmtId="0" fontId="132" fillId="0" borderId="0" xfId="0" applyFont="1" applyFill="1" applyAlignment="1">
      <alignment horizontal="center"/>
    </xf>
    <xf numFmtId="0" fontId="2" fillId="0" borderId="0" xfId="0" applyFont="1" applyFill="1" applyAlignment="1">
      <alignment horizontal="justify"/>
    </xf>
    <xf numFmtId="0" fontId="133"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0" fontId="2" fillId="0" borderId="0" xfId="0" applyFont="1" applyFill="1" applyBorder="1" applyAlignment="1">
      <alignment horizontal="justify" wrapText="1"/>
    </xf>
    <xf numFmtId="0" fontId="26" fillId="0" borderId="0" xfId="0" applyFont="1" applyFill="1" applyAlignment="1">
      <alignment horizontal="center"/>
    </xf>
    <xf numFmtId="0" fontId="25" fillId="0" borderId="0" xfId="0" applyFont="1" applyFill="1" applyAlignment="1">
      <alignment horizontal="center"/>
    </xf>
    <xf numFmtId="0" fontId="124" fillId="0" borderId="0" xfId="0" applyFont="1" applyFill="1" applyAlignment="1" quotePrefix="1">
      <alignment horizontal="center"/>
    </xf>
    <xf numFmtId="0" fontId="124" fillId="0" borderId="0" xfId="0" applyFont="1" applyFill="1" applyAlignment="1">
      <alignment horizontal="center"/>
    </xf>
    <xf numFmtId="0" fontId="124" fillId="0" borderId="0" xfId="0" applyFont="1" applyFill="1" applyBorder="1" applyAlignment="1">
      <alignment wrapText="1"/>
    </xf>
    <xf numFmtId="0" fontId="132" fillId="0" borderId="0" xfId="0" applyFont="1" applyFill="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0" fontId="126" fillId="0" borderId="0" xfId="0" applyFont="1" applyFill="1" applyAlignment="1">
      <alignment/>
    </xf>
    <xf numFmtId="0" fontId="126" fillId="0" borderId="0" xfId="0" applyFont="1" applyFill="1" applyAlignment="1">
      <alignment horizontal="left"/>
    </xf>
    <xf numFmtId="0" fontId="124" fillId="0" borderId="0" xfId="0" applyFont="1" applyFill="1" applyBorder="1" applyAlignment="1">
      <alignment horizontal="justify" wrapText="1"/>
    </xf>
    <xf numFmtId="0" fontId="126" fillId="0" borderId="0" xfId="0" applyFont="1" applyFill="1" applyAlignment="1">
      <alignment/>
    </xf>
    <xf numFmtId="0" fontId="6" fillId="0" borderId="0" xfId="0" applyFont="1" applyFill="1" applyAlignment="1">
      <alignment/>
    </xf>
    <xf numFmtId="0" fontId="2" fillId="0" borderId="34" xfId="0" applyFont="1" applyFill="1" applyBorder="1" applyAlignment="1" quotePrefix="1">
      <alignment horizontal="center"/>
    </xf>
    <xf numFmtId="0" fontId="2" fillId="0" borderId="37" xfId="0" applyFont="1" applyFill="1" applyBorder="1" applyAlignment="1" quotePrefix="1">
      <alignment horizontal="center"/>
    </xf>
    <xf numFmtId="0" fontId="2" fillId="0" borderId="34" xfId="0" applyFont="1" applyFill="1" applyBorder="1" applyAlignment="1">
      <alignment horizontal="center"/>
    </xf>
    <xf numFmtId="0" fontId="6" fillId="0" borderId="36" xfId="0" applyFont="1" applyFill="1" applyBorder="1" applyAlignment="1">
      <alignment horizontal="center" wrapText="1"/>
    </xf>
    <xf numFmtId="0" fontId="6" fillId="0" borderId="38" xfId="0" applyFont="1" applyFill="1" applyBorder="1" applyAlignment="1">
      <alignment horizontal="center" wrapText="1"/>
    </xf>
    <xf numFmtId="15" fontId="2" fillId="0" borderId="39" xfId="0" applyNumberFormat="1" applyFont="1" applyFill="1" applyBorder="1" applyAlignment="1" quotePrefix="1">
      <alignment horizontal="center" wrapText="1"/>
    </xf>
    <xf numFmtId="0" fontId="2" fillId="0" borderId="40" xfId="0" applyFont="1" applyFill="1" applyBorder="1" applyAlignment="1" quotePrefix="1">
      <alignment horizontal="center" wrapText="1"/>
    </xf>
    <xf numFmtId="0" fontId="2" fillId="0" borderId="39" xfId="0" applyFont="1" applyFill="1" applyBorder="1" applyAlignment="1" quotePrefix="1">
      <alignment horizontal="center" wrapText="1"/>
    </xf>
    <xf numFmtId="0" fontId="124" fillId="0" borderId="0" xfId="0" applyFont="1" applyFill="1" applyAlignment="1">
      <alignment horizontal="left" wrapText="1"/>
    </xf>
    <xf numFmtId="0" fontId="124" fillId="0" borderId="0" xfId="0" applyFont="1" applyFill="1" applyAlignment="1">
      <alignment horizontal="left" vertical="top" wrapText="1"/>
    </xf>
    <xf numFmtId="0" fontId="7" fillId="0" borderId="0" xfId="0" applyFont="1" applyFill="1" applyAlignment="1">
      <alignment horizontal="left" vertical="top" wrapText="1"/>
    </xf>
    <xf numFmtId="0" fontId="29" fillId="0" borderId="0" xfId="0" applyFont="1" applyFill="1" applyAlignment="1">
      <alignment horizontal="center"/>
    </xf>
    <xf numFmtId="0" fontId="6" fillId="0" borderId="0" xfId="0" applyFont="1" applyFill="1" applyAlignment="1">
      <alignment horizontal="center" wrapText="1"/>
    </xf>
    <xf numFmtId="9" fontId="2" fillId="0" borderId="34" xfId="0" applyNumberFormat="1" applyFont="1" applyFill="1" applyBorder="1" applyAlignment="1">
      <alignment horizontal="center" wrapText="1"/>
    </xf>
    <xf numFmtId="0" fontId="2" fillId="0" borderId="37" xfId="0" applyFont="1" applyFill="1" applyBorder="1" applyAlignment="1">
      <alignment horizontal="center" wrapText="1"/>
    </xf>
    <xf numFmtId="0" fontId="29" fillId="0" borderId="0" xfId="0" applyFont="1" applyFill="1" applyAlignment="1">
      <alignment horizontal="center" vertical="top"/>
    </xf>
    <xf numFmtId="0" fontId="6" fillId="0" borderId="0" xfId="0" applyFont="1" applyFill="1" applyAlignment="1">
      <alignment horizontal="center" vertical="top"/>
    </xf>
    <xf numFmtId="0" fontId="2" fillId="0" borderId="0" xfId="0" applyFont="1" applyFill="1" applyAlignment="1">
      <alignment horizontal="left" vertical="justify" wrapText="1"/>
    </xf>
    <xf numFmtId="0" fontId="136"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35" xfId="0" applyFont="1" applyFill="1" applyBorder="1" applyAlignment="1" quotePrefix="1">
      <alignment horizontal="center" wrapText="1"/>
    </xf>
    <xf numFmtId="0" fontId="2" fillId="0" borderId="41" xfId="0" applyFont="1" applyFill="1" applyBorder="1" applyAlignment="1" quotePrefix="1">
      <alignment horizontal="center" wrapText="1"/>
    </xf>
    <xf numFmtId="0" fontId="2" fillId="0" borderId="34" xfId="0" applyFont="1" applyFill="1" applyBorder="1" applyAlignment="1" quotePrefix="1">
      <alignment horizontal="center" wrapText="1"/>
    </xf>
    <xf numFmtId="0" fontId="2" fillId="0" borderId="37" xfId="0" applyFont="1" applyFill="1" applyBorder="1" applyAlignment="1" quotePrefix="1">
      <alignment horizontal="center" wrapText="1"/>
    </xf>
    <xf numFmtId="0" fontId="29" fillId="0" borderId="0" xfId="0" applyFont="1" applyFill="1" applyAlignment="1">
      <alignment horizontal="center" wrapText="1"/>
    </xf>
    <xf numFmtId="0" fontId="124" fillId="0" borderId="0" xfId="0" applyFont="1" applyFill="1" applyAlignment="1">
      <alignment horizontal="justify" vertical="top" wrapText="1"/>
    </xf>
    <xf numFmtId="0" fontId="124" fillId="0" borderId="0" xfId="0" applyFont="1" applyFill="1" applyAlignment="1">
      <alignment horizontal="justify" wrapText="1"/>
    </xf>
    <xf numFmtId="0" fontId="27" fillId="0" borderId="0" xfId="0" applyFont="1" applyFill="1" applyAlignment="1">
      <alignment horizontal="center"/>
    </xf>
    <xf numFmtId="165" fontId="2" fillId="0" borderId="35" xfId="0" applyNumberFormat="1" applyFont="1" applyFill="1" applyBorder="1" applyAlignment="1" quotePrefix="1">
      <alignment horizontal="center" wrapText="1"/>
    </xf>
    <xf numFmtId="0" fontId="2" fillId="0" borderId="35" xfId="0" applyFont="1" applyFill="1" applyBorder="1" applyAlignment="1" quotePrefix="1">
      <alignment horizontal="center"/>
    </xf>
    <xf numFmtId="0" fontId="2" fillId="0" borderId="41" xfId="0" applyFont="1" applyFill="1" applyBorder="1" applyAlignment="1" quotePrefix="1">
      <alignment horizontal="center"/>
    </xf>
    <xf numFmtId="0" fontId="2" fillId="0" borderId="0" xfId="0" applyFont="1" applyFill="1" applyAlignment="1">
      <alignment horizontal="left" vertical="top" wrapText="1"/>
    </xf>
    <xf numFmtId="0" fontId="124" fillId="0" borderId="0" xfId="0" applyFont="1" applyFill="1" applyAlignment="1">
      <alignment horizontal="justify" vertical="top" wrapText="1"/>
    </xf>
    <xf numFmtId="0" fontId="0" fillId="0" borderId="0" xfId="0" applyAlignment="1">
      <alignment horizontal="justify" vertical="top" wrapText="1"/>
    </xf>
  </cellXfs>
  <cellStyles count="1170">
    <cellStyle name="Normal" xfId="0"/>
    <cellStyle name="20% - Accent1" xfId="15"/>
    <cellStyle name="20% - Accent1 2" xfId="16"/>
    <cellStyle name="20% - Accent1 2 2" xfId="17"/>
    <cellStyle name="20% - Accent1 2 3" xfId="18"/>
    <cellStyle name="20% - Accent1 2 4" xfId="19"/>
    <cellStyle name="20% - Accent1 3" xfId="20"/>
    <cellStyle name="20% - Accent1 4" xfId="21"/>
    <cellStyle name="20% - Accent1 5" xfId="22"/>
    <cellStyle name="20% - Accent1 6" xfId="23"/>
    <cellStyle name="20% - Accent2" xfId="24"/>
    <cellStyle name="20% - Accent2 2" xfId="25"/>
    <cellStyle name="20% - Accent2 2 2" xfId="26"/>
    <cellStyle name="20% - Accent2 2 3" xfId="27"/>
    <cellStyle name="20% - Accent2 2 4" xfId="28"/>
    <cellStyle name="20% - Accent2 3" xfId="29"/>
    <cellStyle name="20% - Accent2 4" xfId="30"/>
    <cellStyle name="20% - Accent2 5" xfId="31"/>
    <cellStyle name="20% - Accent2 6" xfId="32"/>
    <cellStyle name="20% - Accent3" xfId="33"/>
    <cellStyle name="20% - Accent3 2" xfId="34"/>
    <cellStyle name="20% - Accent3 2 2" xfId="35"/>
    <cellStyle name="20% - Accent3 2 3" xfId="36"/>
    <cellStyle name="20% - Accent3 2 4" xfId="37"/>
    <cellStyle name="20% - Accent3 3" xfId="38"/>
    <cellStyle name="20% - Accent3 4" xfId="39"/>
    <cellStyle name="20% - Accent3 5" xfId="40"/>
    <cellStyle name="20% - Accent3 6" xfId="41"/>
    <cellStyle name="20% - Accent4" xfId="42"/>
    <cellStyle name="20% - Accent4 2" xfId="43"/>
    <cellStyle name="20% - Accent4 2 2" xfId="44"/>
    <cellStyle name="20% - Accent4 2 3" xfId="45"/>
    <cellStyle name="20% - Accent4 2 4" xfId="46"/>
    <cellStyle name="20% - Accent4 3" xfId="47"/>
    <cellStyle name="20% - Accent4 4" xfId="48"/>
    <cellStyle name="20% - Accent4 5" xfId="49"/>
    <cellStyle name="20% - Accent4 6" xfId="50"/>
    <cellStyle name="20% - Accent5" xfId="51"/>
    <cellStyle name="20% - Accent5 2" xfId="52"/>
    <cellStyle name="20% - Accent5 2 2" xfId="53"/>
    <cellStyle name="20% - Accent5 2 3" xfId="54"/>
    <cellStyle name="20% - Accent5 2 4" xfId="55"/>
    <cellStyle name="20% - Accent5 3" xfId="56"/>
    <cellStyle name="20% - Accent5 4" xfId="57"/>
    <cellStyle name="20% - Accent5 5" xfId="58"/>
    <cellStyle name="20% - Accent5 6" xfId="59"/>
    <cellStyle name="20% - Accent6" xfId="60"/>
    <cellStyle name="20% - Accent6 2" xfId="61"/>
    <cellStyle name="20% - Accent6 2 2" xfId="62"/>
    <cellStyle name="20% - Accent6 2 3" xfId="63"/>
    <cellStyle name="20% - Accent6 2 4" xfId="64"/>
    <cellStyle name="20% - Accent6 3" xfId="65"/>
    <cellStyle name="20% - Accent6 4" xfId="66"/>
    <cellStyle name="20% - Accent6 5" xfId="67"/>
    <cellStyle name="20% - Accent6 6" xfId="68"/>
    <cellStyle name="40% - Accent1" xfId="69"/>
    <cellStyle name="40% - Accent1 2" xfId="70"/>
    <cellStyle name="40% - Accent1 2 2" xfId="71"/>
    <cellStyle name="40% - Accent1 2 3" xfId="72"/>
    <cellStyle name="40% - Accent1 2 4" xfId="73"/>
    <cellStyle name="40% - Accent1 3" xfId="74"/>
    <cellStyle name="40% - Accent1 4" xfId="75"/>
    <cellStyle name="40% - Accent1 5" xfId="76"/>
    <cellStyle name="40% - Accent1 6" xfId="77"/>
    <cellStyle name="40% - Accent2" xfId="78"/>
    <cellStyle name="40% - Accent2 2" xfId="79"/>
    <cellStyle name="40% - Accent2 2 2" xfId="80"/>
    <cellStyle name="40% - Accent2 2 3" xfId="81"/>
    <cellStyle name="40% - Accent2 2 4" xfId="82"/>
    <cellStyle name="40% - Accent2 3" xfId="83"/>
    <cellStyle name="40% - Accent2 4" xfId="84"/>
    <cellStyle name="40% - Accent2 5" xfId="85"/>
    <cellStyle name="40% - Accent2 6" xfId="86"/>
    <cellStyle name="40% - Accent3" xfId="87"/>
    <cellStyle name="40% - Accent3 2" xfId="88"/>
    <cellStyle name="40% - Accent3 2 2" xfId="89"/>
    <cellStyle name="40% - Accent3 2 3" xfId="90"/>
    <cellStyle name="40% - Accent3 2 4" xfId="91"/>
    <cellStyle name="40% - Accent3 3" xfId="92"/>
    <cellStyle name="40% - Accent3 4" xfId="93"/>
    <cellStyle name="40% - Accent3 5" xfId="94"/>
    <cellStyle name="40% - Accent3 6" xfId="95"/>
    <cellStyle name="40% - Accent4" xfId="96"/>
    <cellStyle name="40% - Accent4 2" xfId="97"/>
    <cellStyle name="40% - Accent4 2 2" xfId="98"/>
    <cellStyle name="40% - Accent4 2 3" xfId="99"/>
    <cellStyle name="40% - Accent4 2 4" xfId="100"/>
    <cellStyle name="40% - Accent4 3" xfId="101"/>
    <cellStyle name="40% - Accent4 4" xfId="102"/>
    <cellStyle name="40% - Accent4 5" xfId="103"/>
    <cellStyle name="40% - Accent4 6" xfId="104"/>
    <cellStyle name="40% - Accent5" xfId="105"/>
    <cellStyle name="40% - Accent5 2" xfId="106"/>
    <cellStyle name="40% - Accent5 2 2" xfId="107"/>
    <cellStyle name="40% - Accent5 2 3" xfId="108"/>
    <cellStyle name="40% - Accent5 2 4" xfId="109"/>
    <cellStyle name="40% - Accent5 3" xfId="110"/>
    <cellStyle name="40% - Accent5 4" xfId="111"/>
    <cellStyle name="40% - Accent5 5" xfId="112"/>
    <cellStyle name="40% - Accent5 6" xfId="113"/>
    <cellStyle name="40% - Accent6" xfId="114"/>
    <cellStyle name="40% - Accent6 2" xfId="115"/>
    <cellStyle name="40% - Accent6 2 2" xfId="116"/>
    <cellStyle name="40% - Accent6 2 3" xfId="117"/>
    <cellStyle name="40% - Accent6 2 4" xfId="118"/>
    <cellStyle name="40% - Accent6 3" xfId="119"/>
    <cellStyle name="40% - Accent6 4" xfId="120"/>
    <cellStyle name="40% - Accent6 5" xfId="121"/>
    <cellStyle name="40% - Accent6 6" xfId="122"/>
    <cellStyle name="60% - Accent1" xfId="123"/>
    <cellStyle name="60% - Accent1 2" xfId="124"/>
    <cellStyle name="60% - Accent1 2 2" xfId="125"/>
    <cellStyle name="60% - Accent1 2 3" xfId="126"/>
    <cellStyle name="60% - Accent1 2 4" xfId="127"/>
    <cellStyle name="60% - Accent1 3" xfId="128"/>
    <cellStyle name="60% - Accent1 4" xfId="129"/>
    <cellStyle name="60% - Accent1 5" xfId="130"/>
    <cellStyle name="60% - Accent1 6" xfId="131"/>
    <cellStyle name="60% - Accent2" xfId="132"/>
    <cellStyle name="60% - Accent2 2" xfId="133"/>
    <cellStyle name="60% - Accent2 2 2" xfId="134"/>
    <cellStyle name="60% - Accent2 2 3" xfId="135"/>
    <cellStyle name="60% - Accent2 2 4" xfId="136"/>
    <cellStyle name="60% - Accent2 3" xfId="137"/>
    <cellStyle name="60% - Accent2 4" xfId="138"/>
    <cellStyle name="60% - Accent2 5" xfId="139"/>
    <cellStyle name="60% - Accent2 6" xfId="140"/>
    <cellStyle name="60% - Accent3" xfId="141"/>
    <cellStyle name="60% - Accent3 2" xfId="142"/>
    <cellStyle name="60% - Accent3 2 2" xfId="143"/>
    <cellStyle name="60% - Accent3 2 3" xfId="144"/>
    <cellStyle name="60% - Accent3 2 4" xfId="145"/>
    <cellStyle name="60% - Accent3 3" xfId="146"/>
    <cellStyle name="60% - Accent3 4" xfId="147"/>
    <cellStyle name="60% - Accent3 5" xfId="148"/>
    <cellStyle name="60% - Accent3 6" xfId="149"/>
    <cellStyle name="60% - Accent4" xfId="150"/>
    <cellStyle name="60% - Accent4 2" xfId="151"/>
    <cellStyle name="60% - Accent4 2 2" xfId="152"/>
    <cellStyle name="60% - Accent4 2 3" xfId="153"/>
    <cellStyle name="60% - Accent4 2 4" xfId="154"/>
    <cellStyle name="60% - Accent4 3" xfId="155"/>
    <cellStyle name="60% - Accent4 4" xfId="156"/>
    <cellStyle name="60% - Accent4 5" xfId="157"/>
    <cellStyle name="60% - Accent4 6" xfId="158"/>
    <cellStyle name="60% - Accent5" xfId="159"/>
    <cellStyle name="60% - Accent5 2" xfId="160"/>
    <cellStyle name="60% - Accent5 2 2" xfId="161"/>
    <cellStyle name="60% - Accent5 2 3" xfId="162"/>
    <cellStyle name="60% - Accent5 2 4" xfId="163"/>
    <cellStyle name="60% - Accent5 3" xfId="164"/>
    <cellStyle name="60% - Accent5 4" xfId="165"/>
    <cellStyle name="60% - Accent5 5" xfId="166"/>
    <cellStyle name="60% - Accent5 6" xfId="167"/>
    <cellStyle name="60% - Accent6" xfId="168"/>
    <cellStyle name="60% - Accent6 2" xfId="169"/>
    <cellStyle name="60% - Accent6 2 2" xfId="170"/>
    <cellStyle name="60% - Accent6 2 3" xfId="171"/>
    <cellStyle name="60% - Accent6 2 4" xfId="172"/>
    <cellStyle name="60% - Accent6 3" xfId="173"/>
    <cellStyle name="60% - Accent6 4" xfId="174"/>
    <cellStyle name="60% - Accent6 5" xfId="175"/>
    <cellStyle name="60% - Accent6 6" xfId="176"/>
    <cellStyle name="AA FRAME" xfId="177"/>
    <cellStyle name="AA HEADING" xfId="178"/>
    <cellStyle name="AA INITIALS" xfId="179"/>
    <cellStyle name="AA INPUT" xfId="180"/>
    <cellStyle name="AA LOCK" xfId="181"/>
    <cellStyle name="AA MGR NAME" xfId="182"/>
    <cellStyle name="AA NORMAL" xfId="183"/>
    <cellStyle name="AA NUMBER" xfId="184"/>
    <cellStyle name="AA NUMBER2" xfId="185"/>
    <cellStyle name="AA QUESTION" xfId="186"/>
    <cellStyle name="AA SHADE" xfId="187"/>
    <cellStyle name="ac" xfId="188"/>
    <cellStyle name="ac 2" xfId="189"/>
    <cellStyle name="Accent1" xfId="190"/>
    <cellStyle name="Accent1 2" xfId="191"/>
    <cellStyle name="Accent1 2 2" xfId="192"/>
    <cellStyle name="Accent1 2 3" xfId="193"/>
    <cellStyle name="Accent1 2 4" xfId="194"/>
    <cellStyle name="Accent1 3" xfId="195"/>
    <cellStyle name="Accent1 4" xfId="196"/>
    <cellStyle name="Accent1 5" xfId="197"/>
    <cellStyle name="Accent1 6" xfId="198"/>
    <cellStyle name="Accent2" xfId="199"/>
    <cellStyle name="Accent2 2" xfId="200"/>
    <cellStyle name="Accent2 2 2" xfId="201"/>
    <cellStyle name="Accent2 2 3" xfId="202"/>
    <cellStyle name="Accent2 2 4" xfId="203"/>
    <cellStyle name="Accent2 3" xfId="204"/>
    <cellStyle name="Accent2 4" xfId="205"/>
    <cellStyle name="Accent2 5" xfId="206"/>
    <cellStyle name="Accent2 6" xfId="207"/>
    <cellStyle name="Accent3" xfId="208"/>
    <cellStyle name="Accent3 2" xfId="209"/>
    <cellStyle name="Accent3 2 2" xfId="210"/>
    <cellStyle name="Accent3 2 3" xfId="211"/>
    <cellStyle name="Accent3 2 4" xfId="212"/>
    <cellStyle name="Accent3 3" xfId="213"/>
    <cellStyle name="Accent3 4" xfId="214"/>
    <cellStyle name="Accent3 5" xfId="215"/>
    <cellStyle name="Accent3 6" xfId="216"/>
    <cellStyle name="Accent4" xfId="217"/>
    <cellStyle name="Accent4 2" xfId="218"/>
    <cellStyle name="Accent4 2 2" xfId="219"/>
    <cellStyle name="Accent4 2 3" xfId="220"/>
    <cellStyle name="Accent4 2 4" xfId="221"/>
    <cellStyle name="Accent4 3" xfId="222"/>
    <cellStyle name="Accent4 4" xfId="223"/>
    <cellStyle name="Accent4 5" xfId="224"/>
    <cellStyle name="Accent4 6" xfId="225"/>
    <cellStyle name="Accent5" xfId="226"/>
    <cellStyle name="Accent5 2" xfId="227"/>
    <cellStyle name="Accent5 2 2" xfId="228"/>
    <cellStyle name="Accent5 2 3" xfId="229"/>
    <cellStyle name="Accent5 2 4" xfId="230"/>
    <cellStyle name="Accent5 3" xfId="231"/>
    <cellStyle name="Accent5 4" xfId="232"/>
    <cellStyle name="Accent5 5" xfId="233"/>
    <cellStyle name="Accent5 6" xfId="234"/>
    <cellStyle name="Accent6" xfId="235"/>
    <cellStyle name="Accent6 2" xfId="236"/>
    <cellStyle name="Accent6 2 2" xfId="237"/>
    <cellStyle name="Accent6 2 3" xfId="238"/>
    <cellStyle name="Accent6 2 4" xfId="239"/>
    <cellStyle name="Accent6 3" xfId="240"/>
    <cellStyle name="Accent6 4" xfId="241"/>
    <cellStyle name="Accent6 5" xfId="242"/>
    <cellStyle name="Accent6 6" xfId="243"/>
    <cellStyle name="Accounting" xfId="244"/>
    <cellStyle name="Accounting .00" xfId="245"/>
    <cellStyle name="Availability" xfId="246"/>
    <cellStyle name="Background" xfId="247"/>
    <cellStyle name="Bad" xfId="248"/>
    <cellStyle name="Bad 2" xfId="249"/>
    <cellStyle name="Bad 2 2" xfId="250"/>
    <cellStyle name="Bad 2 3" xfId="251"/>
    <cellStyle name="Bad 2 4" xfId="252"/>
    <cellStyle name="Bad 3" xfId="253"/>
    <cellStyle name="Bad 4" xfId="254"/>
    <cellStyle name="Bad 5" xfId="255"/>
    <cellStyle name="Bad 6" xfId="256"/>
    <cellStyle name="Calc Currency (0)" xfId="257"/>
    <cellStyle name="Calc Currency (0) 2" xfId="258"/>
    <cellStyle name="Calc Currency (0) 3" xfId="259"/>
    <cellStyle name="Calc Currency (2)" xfId="260"/>
    <cellStyle name="Calc Percent (0)" xfId="261"/>
    <cellStyle name="Calc Percent (1)" xfId="262"/>
    <cellStyle name="Calc Percent (1) 2" xfId="263"/>
    <cellStyle name="Calc Percent (1) 3" xfId="264"/>
    <cellStyle name="Calc Percent (2)" xfId="265"/>
    <cellStyle name="Calc Percent (2) 2" xfId="266"/>
    <cellStyle name="Calc Percent (2) 3" xfId="267"/>
    <cellStyle name="Calc Units (0)" xfId="268"/>
    <cellStyle name="Calc Units (0) 2" xfId="269"/>
    <cellStyle name="Calc Units (0) 3" xfId="270"/>
    <cellStyle name="Calc Units (1)" xfId="271"/>
    <cellStyle name="Calc Units (1) 2" xfId="272"/>
    <cellStyle name="Calc Units (1) 3" xfId="273"/>
    <cellStyle name="Calc Units (2)" xfId="274"/>
    <cellStyle name="Calculation" xfId="275"/>
    <cellStyle name="Calculation 2" xfId="276"/>
    <cellStyle name="Calculation 2 2" xfId="277"/>
    <cellStyle name="Calculation 2 3" xfId="278"/>
    <cellStyle name="Calculation 2 4" xfId="279"/>
    <cellStyle name="Calculation 3" xfId="280"/>
    <cellStyle name="Calculation 4" xfId="281"/>
    <cellStyle name="Calculation 5" xfId="282"/>
    <cellStyle name="Calculation 6" xfId="283"/>
    <cellStyle name="category" xfId="284"/>
    <cellStyle name="Check Cell" xfId="285"/>
    <cellStyle name="Check Cell 2" xfId="286"/>
    <cellStyle name="Check Cell 2 2" xfId="287"/>
    <cellStyle name="Check Cell 2 3" xfId="288"/>
    <cellStyle name="Check Cell 2 4" xfId="289"/>
    <cellStyle name="Check Cell 3" xfId="290"/>
    <cellStyle name="Check Cell 4" xfId="291"/>
    <cellStyle name="Check Cell 5" xfId="292"/>
    <cellStyle name="Check Cell 6" xfId="293"/>
    <cellStyle name="Comma" xfId="294"/>
    <cellStyle name="Comma  - Style1" xfId="295"/>
    <cellStyle name="Comma  - Style1 10" xfId="296"/>
    <cellStyle name="Comma  - Style1 11" xfId="297"/>
    <cellStyle name="Comma  - Style1 12" xfId="298"/>
    <cellStyle name="Comma  - Style1 13" xfId="299"/>
    <cellStyle name="Comma  - Style1 14" xfId="300"/>
    <cellStyle name="Comma  - Style1 15" xfId="301"/>
    <cellStyle name="Comma  - Style1 16" xfId="302"/>
    <cellStyle name="Comma  - Style1 17" xfId="303"/>
    <cellStyle name="Comma  - Style1 2" xfId="304"/>
    <cellStyle name="Comma  - Style1 3" xfId="305"/>
    <cellStyle name="Comma  - Style1 4" xfId="306"/>
    <cellStyle name="Comma  - Style1 5" xfId="307"/>
    <cellStyle name="Comma  - Style1 6" xfId="308"/>
    <cellStyle name="Comma  - Style1 7" xfId="309"/>
    <cellStyle name="Comma  - Style1 8" xfId="310"/>
    <cellStyle name="Comma  - Style1 9" xfId="311"/>
    <cellStyle name="Comma  - Style2" xfId="312"/>
    <cellStyle name="Comma  - Style2 10" xfId="313"/>
    <cellStyle name="Comma  - Style2 11" xfId="314"/>
    <cellStyle name="Comma  - Style2 12" xfId="315"/>
    <cellStyle name="Comma  - Style2 13" xfId="316"/>
    <cellStyle name="Comma  - Style2 14" xfId="317"/>
    <cellStyle name="Comma  - Style2 15" xfId="318"/>
    <cellStyle name="Comma  - Style2 16" xfId="319"/>
    <cellStyle name="Comma  - Style2 17" xfId="320"/>
    <cellStyle name="Comma  - Style2 2" xfId="321"/>
    <cellStyle name="Comma  - Style2 3" xfId="322"/>
    <cellStyle name="Comma  - Style2 4" xfId="323"/>
    <cellStyle name="Comma  - Style2 5" xfId="324"/>
    <cellStyle name="Comma  - Style2 6" xfId="325"/>
    <cellStyle name="Comma  - Style2 7" xfId="326"/>
    <cellStyle name="Comma  - Style2 8" xfId="327"/>
    <cellStyle name="Comma  - Style2 9" xfId="328"/>
    <cellStyle name="Comma  - Style3" xfId="329"/>
    <cellStyle name="Comma  - Style3 10" xfId="330"/>
    <cellStyle name="Comma  - Style3 11" xfId="331"/>
    <cellStyle name="Comma  - Style3 12" xfId="332"/>
    <cellStyle name="Comma  - Style3 13" xfId="333"/>
    <cellStyle name="Comma  - Style3 14" xfId="334"/>
    <cellStyle name="Comma  - Style3 15" xfId="335"/>
    <cellStyle name="Comma  - Style3 16" xfId="336"/>
    <cellStyle name="Comma  - Style3 17" xfId="337"/>
    <cellStyle name="Comma  - Style3 2" xfId="338"/>
    <cellStyle name="Comma  - Style3 3" xfId="339"/>
    <cellStyle name="Comma  - Style3 4" xfId="340"/>
    <cellStyle name="Comma  - Style3 5" xfId="341"/>
    <cellStyle name="Comma  - Style3 6" xfId="342"/>
    <cellStyle name="Comma  - Style3 7" xfId="343"/>
    <cellStyle name="Comma  - Style3 8" xfId="344"/>
    <cellStyle name="Comma  - Style3 9" xfId="345"/>
    <cellStyle name="Comma  - Style4" xfId="346"/>
    <cellStyle name="Comma  - Style4 10" xfId="347"/>
    <cellStyle name="Comma  - Style4 11" xfId="348"/>
    <cellStyle name="Comma  - Style4 12" xfId="349"/>
    <cellStyle name="Comma  - Style4 13" xfId="350"/>
    <cellStyle name="Comma  - Style4 14" xfId="351"/>
    <cellStyle name="Comma  - Style4 15" xfId="352"/>
    <cellStyle name="Comma  - Style4 16" xfId="353"/>
    <cellStyle name="Comma  - Style4 17" xfId="354"/>
    <cellStyle name="Comma  - Style4 2" xfId="355"/>
    <cellStyle name="Comma  - Style4 3" xfId="356"/>
    <cellStyle name="Comma  - Style4 4" xfId="357"/>
    <cellStyle name="Comma  - Style4 5" xfId="358"/>
    <cellStyle name="Comma  - Style4 6" xfId="359"/>
    <cellStyle name="Comma  - Style4 7" xfId="360"/>
    <cellStyle name="Comma  - Style4 8" xfId="361"/>
    <cellStyle name="Comma  - Style4 9" xfId="362"/>
    <cellStyle name="Comma  - Style5" xfId="363"/>
    <cellStyle name="Comma  - Style5 10" xfId="364"/>
    <cellStyle name="Comma  - Style5 11" xfId="365"/>
    <cellStyle name="Comma  - Style5 12" xfId="366"/>
    <cellStyle name="Comma  - Style5 13" xfId="367"/>
    <cellStyle name="Comma  - Style5 14" xfId="368"/>
    <cellStyle name="Comma  - Style5 15" xfId="369"/>
    <cellStyle name="Comma  - Style5 16" xfId="370"/>
    <cellStyle name="Comma  - Style5 17" xfId="371"/>
    <cellStyle name="Comma  - Style5 2" xfId="372"/>
    <cellStyle name="Comma  - Style5 3" xfId="373"/>
    <cellStyle name="Comma  - Style5 4" xfId="374"/>
    <cellStyle name="Comma  - Style5 5" xfId="375"/>
    <cellStyle name="Comma  - Style5 6" xfId="376"/>
    <cellStyle name="Comma  - Style5 7" xfId="377"/>
    <cellStyle name="Comma  - Style5 8" xfId="378"/>
    <cellStyle name="Comma  - Style5 9" xfId="379"/>
    <cellStyle name="Comma  - Style6" xfId="380"/>
    <cellStyle name="Comma  - Style6 10" xfId="381"/>
    <cellStyle name="Comma  - Style6 11" xfId="382"/>
    <cellStyle name="Comma  - Style6 12" xfId="383"/>
    <cellStyle name="Comma  - Style6 13" xfId="384"/>
    <cellStyle name="Comma  - Style6 14" xfId="385"/>
    <cellStyle name="Comma  - Style6 15" xfId="386"/>
    <cellStyle name="Comma  - Style6 16" xfId="387"/>
    <cellStyle name="Comma  - Style6 17" xfId="388"/>
    <cellStyle name="Comma  - Style6 2" xfId="389"/>
    <cellStyle name="Comma  - Style6 3" xfId="390"/>
    <cellStyle name="Comma  - Style6 4" xfId="391"/>
    <cellStyle name="Comma  - Style6 5" xfId="392"/>
    <cellStyle name="Comma  - Style6 6" xfId="393"/>
    <cellStyle name="Comma  - Style6 7" xfId="394"/>
    <cellStyle name="Comma  - Style6 8" xfId="395"/>
    <cellStyle name="Comma  - Style6 9" xfId="396"/>
    <cellStyle name="Comma  - Style7" xfId="397"/>
    <cellStyle name="Comma  - Style7 10" xfId="398"/>
    <cellStyle name="Comma  - Style7 11" xfId="399"/>
    <cellStyle name="Comma  - Style7 12" xfId="400"/>
    <cellStyle name="Comma  - Style7 13" xfId="401"/>
    <cellStyle name="Comma  - Style7 14" xfId="402"/>
    <cellStyle name="Comma  - Style7 15" xfId="403"/>
    <cellStyle name="Comma  - Style7 16" xfId="404"/>
    <cellStyle name="Comma  - Style7 17" xfId="405"/>
    <cellStyle name="Comma  - Style7 2" xfId="406"/>
    <cellStyle name="Comma  - Style7 3" xfId="407"/>
    <cellStyle name="Comma  - Style7 4" xfId="408"/>
    <cellStyle name="Comma  - Style7 5" xfId="409"/>
    <cellStyle name="Comma  - Style7 6" xfId="410"/>
    <cellStyle name="Comma  - Style7 7" xfId="411"/>
    <cellStyle name="Comma  - Style7 8" xfId="412"/>
    <cellStyle name="Comma  - Style7 9" xfId="413"/>
    <cellStyle name="Comma  - Style8" xfId="414"/>
    <cellStyle name="Comma  - Style8 10" xfId="415"/>
    <cellStyle name="Comma  - Style8 11" xfId="416"/>
    <cellStyle name="Comma  - Style8 12" xfId="417"/>
    <cellStyle name="Comma  - Style8 13" xfId="418"/>
    <cellStyle name="Comma  - Style8 14" xfId="419"/>
    <cellStyle name="Comma  - Style8 15" xfId="420"/>
    <cellStyle name="Comma  - Style8 16" xfId="421"/>
    <cellStyle name="Comma  - Style8 17" xfId="422"/>
    <cellStyle name="Comma  - Style8 2" xfId="423"/>
    <cellStyle name="Comma  - Style8 3" xfId="424"/>
    <cellStyle name="Comma  - Style8 4" xfId="425"/>
    <cellStyle name="Comma  - Style8 5" xfId="426"/>
    <cellStyle name="Comma  - Style8 6" xfId="427"/>
    <cellStyle name="Comma  - Style8 7" xfId="428"/>
    <cellStyle name="Comma  - Style8 8" xfId="429"/>
    <cellStyle name="Comma  - Style8 9" xfId="430"/>
    <cellStyle name="Comma [0]" xfId="431"/>
    <cellStyle name="Comma [0] 2" xfId="432"/>
    <cellStyle name="Comma [0] 2 2" xfId="433"/>
    <cellStyle name="Comma [0] 2 2 2" xfId="434"/>
    <cellStyle name="Comma [0] 2 2 3" xfId="435"/>
    <cellStyle name="Comma [0] 2 3" xfId="436"/>
    <cellStyle name="Comma [0] 2 4" xfId="437"/>
    <cellStyle name="Comma [0] 2 5" xfId="438"/>
    <cellStyle name="Comma [0] 2 6" xfId="439"/>
    <cellStyle name="Comma [0] 2 7" xfId="440"/>
    <cellStyle name="Comma [0] 2 8" xfId="441"/>
    <cellStyle name="Comma [0] 3" xfId="442"/>
    <cellStyle name="Comma [0] 3 2" xfId="443"/>
    <cellStyle name="Comma [0] 3 3" xfId="444"/>
    <cellStyle name="Comma [0] 4" xfId="445"/>
    <cellStyle name="Comma [0] 4 2" xfId="446"/>
    <cellStyle name="Comma [0] 5" xfId="447"/>
    <cellStyle name="Comma [0] 6" xfId="448"/>
    <cellStyle name="Comma [0] 7" xfId="449"/>
    <cellStyle name="Comma [00]" xfId="450"/>
    <cellStyle name="Comma [00] 2" xfId="451"/>
    <cellStyle name="Comma [00] 3" xfId="452"/>
    <cellStyle name="Comma 10" xfId="453"/>
    <cellStyle name="Comma 10 2" xfId="454"/>
    <cellStyle name="Comma 11" xfId="455"/>
    <cellStyle name="Comma 11 2" xfId="456"/>
    <cellStyle name="Comma 12" xfId="457"/>
    <cellStyle name="Comma 12 2" xfId="458"/>
    <cellStyle name="Comma 13" xfId="459"/>
    <cellStyle name="Comma 13 2" xfId="460"/>
    <cellStyle name="Comma 14" xfId="461"/>
    <cellStyle name="Comma 14 2" xfId="462"/>
    <cellStyle name="Comma 14 3" xfId="463"/>
    <cellStyle name="Comma 15" xfId="464"/>
    <cellStyle name="Comma 16" xfId="465"/>
    <cellStyle name="Comma 17" xfId="466"/>
    <cellStyle name="Comma 18" xfId="467"/>
    <cellStyle name="Comma 19" xfId="468"/>
    <cellStyle name="Comma 2" xfId="469"/>
    <cellStyle name="Comma 2 10" xfId="470"/>
    <cellStyle name="Comma 2 11" xfId="471"/>
    <cellStyle name="Comma 2 12" xfId="472"/>
    <cellStyle name="Comma 2 13" xfId="473"/>
    <cellStyle name="Comma 2 14" xfId="474"/>
    <cellStyle name="Comma 2 15" xfId="475"/>
    <cellStyle name="Comma 2 16" xfId="476"/>
    <cellStyle name="Comma 2 17" xfId="477"/>
    <cellStyle name="Comma 2 18" xfId="478"/>
    <cellStyle name="Comma 2 19" xfId="479"/>
    <cellStyle name="Comma 2 2" xfId="480"/>
    <cellStyle name="Comma 2 2 2" xfId="481"/>
    <cellStyle name="Comma 2 2 2 2" xfId="482"/>
    <cellStyle name="Comma 2 2 3" xfId="483"/>
    <cellStyle name="Comma 2 20" xfId="484"/>
    <cellStyle name="Comma 2 3" xfId="485"/>
    <cellStyle name="Comma 2 3 2" xfId="486"/>
    <cellStyle name="Comma 2 4" xfId="487"/>
    <cellStyle name="Comma 2 4 2" xfId="488"/>
    <cellStyle name="Comma 2 5" xfId="489"/>
    <cellStyle name="Comma 2 6" xfId="490"/>
    <cellStyle name="Comma 2 6 2" xfId="491"/>
    <cellStyle name="Comma 2 7" xfId="492"/>
    <cellStyle name="Comma 2 7 2" xfId="493"/>
    <cellStyle name="Comma 2 8" xfId="494"/>
    <cellStyle name="Comma 2 8 2" xfId="495"/>
    <cellStyle name="Comma 2 9" xfId="496"/>
    <cellStyle name="Comma 20" xfId="497"/>
    <cellStyle name="Comma 21" xfId="498"/>
    <cellStyle name="Comma 22" xfId="499"/>
    <cellStyle name="Comma 23" xfId="500"/>
    <cellStyle name="Comma 23 2" xfId="501"/>
    <cellStyle name="Comma 24" xfId="502"/>
    <cellStyle name="Comma 25" xfId="503"/>
    <cellStyle name="Comma 25 2" xfId="504"/>
    <cellStyle name="Comma 26" xfId="505"/>
    <cellStyle name="Comma 27" xfId="506"/>
    <cellStyle name="Comma 28" xfId="507"/>
    <cellStyle name="Comma 29" xfId="508"/>
    <cellStyle name="Comma 3" xfId="509"/>
    <cellStyle name="Comma 3 2" xfId="510"/>
    <cellStyle name="Comma 3 2 2" xfId="511"/>
    <cellStyle name="Comma 3 2 3" xfId="512"/>
    <cellStyle name="Comma 3 3" xfId="513"/>
    <cellStyle name="Comma 3 3 2" xfId="514"/>
    <cellStyle name="Comma 3 3 3" xfId="515"/>
    <cellStyle name="Comma 3 4" xfId="516"/>
    <cellStyle name="Comma 3 4 2" xfId="517"/>
    <cellStyle name="Comma 3 5" xfId="518"/>
    <cellStyle name="Comma 3 5 2" xfId="519"/>
    <cellStyle name="Comma 3 6" xfId="520"/>
    <cellStyle name="Comma 3 7" xfId="521"/>
    <cellStyle name="Comma 3 8" xfId="522"/>
    <cellStyle name="Comma 30" xfId="523"/>
    <cellStyle name="Comma 4" xfId="524"/>
    <cellStyle name="Comma 4 2" xfId="525"/>
    <cellStyle name="Comma 4 2 2" xfId="526"/>
    <cellStyle name="Comma 4 3" xfId="527"/>
    <cellStyle name="Comma 4 3 2" xfId="528"/>
    <cellStyle name="Comma 4 4" xfId="529"/>
    <cellStyle name="Comma 4 5" xfId="530"/>
    <cellStyle name="Comma 5" xfId="531"/>
    <cellStyle name="Comma 5 2" xfId="532"/>
    <cellStyle name="Comma 5 3" xfId="533"/>
    <cellStyle name="Comma 5 4" xfId="534"/>
    <cellStyle name="Comma 5 5" xfId="535"/>
    <cellStyle name="Comma 5 6" xfId="536"/>
    <cellStyle name="Comma 5 7" xfId="537"/>
    <cellStyle name="Comma 5 8" xfId="538"/>
    <cellStyle name="Comma 5 9" xfId="539"/>
    <cellStyle name="Comma 6" xfId="540"/>
    <cellStyle name="Comma 6 2" xfId="541"/>
    <cellStyle name="Comma 6 2 2" xfId="542"/>
    <cellStyle name="Comma 6 3" xfId="543"/>
    <cellStyle name="Comma 6 4" xfId="544"/>
    <cellStyle name="Comma 6 5" xfId="545"/>
    <cellStyle name="Comma 7" xfId="546"/>
    <cellStyle name="Comma 7 2" xfId="547"/>
    <cellStyle name="Comma 7 3" xfId="548"/>
    <cellStyle name="Comma 8" xfId="549"/>
    <cellStyle name="Comma 8 2" xfId="550"/>
    <cellStyle name="Comma 8 3" xfId="551"/>
    <cellStyle name="Comma 8 4" xfId="552"/>
    <cellStyle name="Comma 9" xfId="553"/>
    <cellStyle name="Comma 9 2" xfId="554"/>
    <cellStyle name="Comma 9 3" xfId="555"/>
    <cellStyle name="Comma 9 4" xfId="556"/>
    <cellStyle name="comma zerodec" xfId="557"/>
    <cellStyle name="Comma0" xfId="558"/>
    <cellStyle name="Comma0 10" xfId="559"/>
    <cellStyle name="Comma0 11" xfId="560"/>
    <cellStyle name="Comma0 12" xfId="561"/>
    <cellStyle name="Comma0 13" xfId="562"/>
    <cellStyle name="Comma0 14" xfId="563"/>
    <cellStyle name="Comma0 15" xfId="564"/>
    <cellStyle name="Comma0 16" xfId="565"/>
    <cellStyle name="Comma0 17" xfId="566"/>
    <cellStyle name="Comma0 2" xfId="567"/>
    <cellStyle name="Comma0 2 2" xfId="568"/>
    <cellStyle name="Comma0 3" xfId="569"/>
    <cellStyle name="Comma0 4" xfId="570"/>
    <cellStyle name="Comma0 5" xfId="571"/>
    <cellStyle name="Comma0 6" xfId="572"/>
    <cellStyle name="Comma0 7" xfId="573"/>
    <cellStyle name="Comma0 8" xfId="574"/>
    <cellStyle name="Comma0 9" xfId="575"/>
    <cellStyle name="Comma0_disposal of ITJSB - 30%" xfId="576"/>
    <cellStyle name="Comment" xfId="577"/>
    <cellStyle name="Currency" xfId="578"/>
    <cellStyle name="Currency [0]" xfId="579"/>
    <cellStyle name="Currency [00]" xfId="580"/>
    <cellStyle name="Currency 2" xfId="581"/>
    <cellStyle name="Currency0" xfId="582"/>
    <cellStyle name="Currency0 10" xfId="583"/>
    <cellStyle name="Currency0 11" xfId="584"/>
    <cellStyle name="Currency0 12" xfId="585"/>
    <cellStyle name="Currency0 13" xfId="586"/>
    <cellStyle name="Currency0 14" xfId="587"/>
    <cellStyle name="Currency0 15" xfId="588"/>
    <cellStyle name="Currency0 16" xfId="589"/>
    <cellStyle name="Currency0 17" xfId="590"/>
    <cellStyle name="Currency0 2" xfId="591"/>
    <cellStyle name="Currency0 3" xfId="592"/>
    <cellStyle name="Currency0 4" xfId="593"/>
    <cellStyle name="Currency0 5" xfId="594"/>
    <cellStyle name="Currency0 6" xfId="595"/>
    <cellStyle name="Currency0 7" xfId="596"/>
    <cellStyle name="Currency0 8" xfId="597"/>
    <cellStyle name="Currency0 9" xfId="598"/>
    <cellStyle name="Currency1" xfId="599"/>
    <cellStyle name="custom" xfId="600"/>
    <cellStyle name="Custom - Style8" xfId="601"/>
    <cellStyle name="Data   - Style2" xfId="602"/>
    <cellStyle name="DataEntry" xfId="603"/>
    <cellStyle name="DataEntry%" xfId="604"/>
    <cellStyle name="DataEntry_kenlap p.g.c. manufactory Co., Ltd. - working papers 2001" xfId="605"/>
    <cellStyle name="Date" xfId="606"/>
    <cellStyle name="Date 2" xfId="607"/>
    <cellStyle name="Date Short" xfId="608"/>
    <cellStyle name="Date_A4-4" xfId="609"/>
    <cellStyle name="DELTA" xfId="610"/>
    <cellStyle name="DELTA 2" xfId="611"/>
    <cellStyle name="DELTA 3" xfId="612"/>
    <cellStyle name="Dollar (zero dec)" xfId="613"/>
    <cellStyle name="E&amp;Y House" xfId="614"/>
    <cellStyle name="Enter Currency (0)" xfId="615"/>
    <cellStyle name="Enter Currency (0) 2" xfId="616"/>
    <cellStyle name="Enter Currency (0) 3" xfId="617"/>
    <cellStyle name="Enter Currency (2)" xfId="618"/>
    <cellStyle name="Enter Units (0)" xfId="619"/>
    <cellStyle name="Enter Units (0) 2" xfId="620"/>
    <cellStyle name="Enter Units (0) 3" xfId="621"/>
    <cellStyle name="Enter Units (1)" xfId="622"/>
    <cellStyle name="Enter Units (1) 2" xfId="623"/>
    <cellStyle name="Enter Units (1) 3" xfId="624"/>
    <cellStyle name="Enter Units (2)" xfId="625"/>
    <cellStyle name="Explanatory Text" xfId="626"/>
    <cellStyle name="Explanatory Text 2" xfId="627"/>
    <cellStyle name="Explanatory Text 2 2" xfId="628"/>
    <cellStyle name="Explanatory Text 2 3" xfId="629"/>
    <cellStyle name="Explanatory Text 2 4" xfId="630"/>
    <cellStyle name="Explanatory Text 3" xfId="631"/>
    <cellStyle name="Explanatory Text 4" xfId="632"/>
    <cellStyle name="Explanatory Text 5" xfId="633"/>
    <cellStyle name="Explanatory Text 6" xfId="634"/>
    <cellStyle name="F2" xfId="635"/>
    <cellStyle name="F3" xfId="636"/>
    <cellStyle name="F4" xfId="637"/>
    <cellStyle name="F5" xfId="638"/>
    <cellStyle name="F6" xfId="639"/>
    <cellStyle name="F7" xfId="640"/>
    <cellStyle name="F8" xfId="641"/>
    <cellStyle name="Fixed" xfId="642"/>
    <cellStyle name="Followed Hyperlink" xfId="643"/>
    <cellStyle name="Good" xfId="644"/>
    <cellStyle name="Good 2" xfId="645"/>
    <cellStyle name="Good 2 2" xfId="646"/>
    <cellStyle name="Good 2 3" xfId="647"/>
    <cellStyle name="Good 2 4" xfId="648"/>
    <cellStyle name="Good 3" xfId="649"/>
    <cellStyle name="Good 4" xfId="650"/>
    <cellStyle name="Good 5" xfId="651"/>
    <cellStyle name="Good 6" xfId="652"/>
    <cellStyle name="Grey" xfId="653"/>
    <cellStyle name="HEADER" xfId="654"/>
    <cellStyle name="Header1" xfId="655"/>
    <cellStyle name="Header2" xfId="656"/>
    <cellStyle name="Heading 1" xfId="657"/>
    <cellStyle name="Heading 1 2" xfId="658"/>
    <cellStyle name="Heading 1 2 2" xfId="659"/>
    <cellStyle name="Heading 1 2 3" xfId="660"/>
    <cellStyle name="Heading 1 2 4" xfId="661"/>
    <cellStyle name="Heading 1 3" xfId="662"/>
    <cellStyle name="Heading 1 4" xfId="663"/>
    <cellStyle name="Heading 1 5" xfId="664"/>
    <cellStyle name="Heading 1 6" xfId="665"/>
    <cellStyle name="Heading 2" xfId="666"/>
    <cellStyle name="Heading 2 2" xfId="667"/>
    <cellStyle name="Heading 2 2 2" xfId="668"/>
    <cellStyle name="Heading 2 2 3" xfId="669"/>
    <cellStyle name="Heading 2 2 4" xfId="670"/>
    <cellStyle name="Heading 2 3" xfId="671"/>
    <cellStyle name="Heading 2 4" xfId="672"/>
    <cellStyle name="Heading 2 5" xfId="673"/>
    <cellStyle name="Heading 2 6" xfId="674"/>
    <cellStyle name="Heading 3" xfId="675"/>
    <cellStyle name="Heading 3 2" xfId="676"/>
    <cellStyle name="Heading 3 2 2" xfId="677"/>
    <cellStyle name="Heading 3 2 3" xfId="678"/>
    <cellStyle name="Heading 3 2 4" xfId="679"/>
    <cellStyle name="Heading 3 3" xfId="680"/>
    <cellStyle name="Heading 3 4" xfId="681"/>
    <cellStyle name="Heading 3 5" xfId="682"/>
    <cellStyle name="Heading 3 6" xfId="683"/>
    <cellStyle name="Heading 4" xfId="684"/>
    <cellStyle name="Heading 4 2" xfId="685"/>
    <cellStyle name="Heading 4 2 2" xfId="686"/>
    <cellStyle name="Heading 4 2 3" xfId="687"/>
    <cellStyle name="Heading 4 2 4" xfId="688"/>
    <cellStyle name="Heading 4 3" xfId="689"/>
    <cellStyle name="Heading 4 4" xfId="690"/>
    <cellStyle name="Heading 4 5" xfId="691"/>
    <cellStyle name="Heading 4 6" xfId="692"/>
    <cellStyle name="HEADING1" xfId="693"/>
    <cellStyle name="HEADING2" xfId="694"/>
    <cellStyle name="HEADING2 2" xfId="695"/>
    <cellStyle name="HEADING2 3" xfId="696"/>
    <cellStyle name="Hyperlink" xfId="697"/>
    <cellStyle name="Hyperlink 2" xfId="698"/>
    <cellStyle name="Hyperlink 2 2" xfId="699"/>
    <cellStyle name="Hyperlink 2 3" xfId="700"/>
    <cellStyle name="Hyperlink 2 4" xfId="701"/>
    <cellStyle name="Hyperlink 3" xfId="702"/>
    <cellStyle name="Hyperlink 3 2" xfId="703"/>
    <cellStyle name="Input" xfId="704"/>
    <cellStyle name="Input [yellow]" xfId="705"/>
    <cellStyle name="Input 2" xfId="706"/>
    <cellStyle name="Input 2 2" xfId="707"/>
    <cellStyle name="Input 2 3" xfId="708"/>
    <cellStyle name="Input 2 4" xfId="709"/>
    <cellStyle name="Input 3" xfId="710"/>
    <cellStyle name="Input 4" xfId="711"/>
    <cellStyle name="Input 5" xfId="712"/>
    <cellStyle name="Input 6" xfId="713"/>
    <cellStyle name="Input%" xfId="714"/>
    <cellStyle name="InputDate" xfId="715"/>
    <cellStyle name="InputDecimal" xfId="716"/>
    <cellStyle name="InputDescriptions" xfId="717"/>
    <cellStyle name="InputHeading1" xfId="718"/>
    <cellStyle name="InputValue" xfId="719"/>
    <cellStyle name="International" xfId="720"/>
    <cellStyle name="Labels - Style3" xfId="721"/>
    <cellStyle name="Link Currency (0)" xfId="722"/>
    <cellStyle name="Link Currency (0) 2" xfId="723"/>
    <cellStyle name="Link Currency (0) 3" xfId="724"/>
    <cellStyle name="Link Currency (2)" xfId="725"/>
    <cellStyle name="Link Units (0)" xfId="726"/>
    <cellStyle name="Link Units (0) 2" xfId="727"/>
    <cellStyle name="Link Units (0) 3" xfId="728"/>
    <cellStyle name="Link Units (1)" xfId="729"/>
    <cellStyle name="Link Units (1) 2" xfId="730"/>
    <cellStyle name="Link Units (1) 3" xfId="731"/>
    <cellStyle name="Link Units (2)" xfId="732"/>
    <cellStyle name="Linked Cell" xfId="733"/>
    <cellStyle name="Linked Cell 2" xfId="734"/>
    <cellStyle name="Linked Cell 2 2" xfId="735"/>
    <cellStyle name="Linked Cell 2 3" xfId="736"/>
    <cellStyle name="Linked Cell 2 4" xfId="737"/>
    <cellStyle name="Linked Cell 3" xfId="738"/>
    <cellStyle name="Linked Cell 4" xfId="739"/>
    <cellStyle name="Linked Cell 5" xfId="740"/>
    <cellStyle name="Linked Cell 6" xfId="741"/>
    <cellStyle name="Milliers [0]_!!!GO" xfId="742"/>
    <cellStyle name="Milliers_!!!GO" xfId="743"/>
    <cellStyle name="Model" xfId="744"/>
    <cellStyle name="Monétaire [0]_!!!GO" xfId="745"/>
    <cellStyle name="Monétaire_!!!GO" xfId="746"/>
    <cellStyle name="Neutral" xfId="747"/>
    <cellStyle name="Neutral 2" xfId="748"/>
    <cellStyle name="Neutral 2 2" xfId="749"/>
    <cellStyle name="Neutral 2 3" xfId="750"/>
    <cellStyle name="Neutral 2 4" xfId="751"/>
    <cellStyle name="Neutral 3" xfId="752"/>
    <cellStyle name="Neutral 4" xfId="753"/>
    <cellStyle name="Neutral 5" xfId="754"/>
    <cellStyle name="Neutral 6" xfId="755"/>
    <cellStyle name="New" xfId="756"/>
    <cellStyle name="New Times Roman" xfId="757"/>
    <cellStyle name="no dec" xfId="758"/>
    <cellStyle name="Normal - Style1" xfId="759"/>
    <cellStyle name="Normal - Style1 10" xfId="760"/>
    <cellStyle name="Normal - Style1 10 2" xfId="761"/>
    <cellStyle name="Normal - Style1 11" xfId="762"/>
    <cellStyle name="Normal - Style1 11 2" xfId="763"/>
    <cellStyle name="Normal - Style1 12" xfId="764"/>
    <cellStyle name="Normal - Style1 12 2" xfId="765"/>
    <cellStyle name="Normal - Style1 13" xfId="766"/>
    <cellStyle name="Normal - Style1 13 2" xfId="767"/>
    <cellStyle name="Normal - Style1 14" xfId="768"/>
    <cellStyle name="Normal - Style1 14 2" xfId="769"/>
    <cellStyle name="Normal - Style1 15" xfId="770"/>
    <cellStyle name="Normal - Style1 15 2" xfId="771"/>
    <cellStyle name="Normal - Style1 16" xfId="772"/>
    <cellStyle name="Normal - Style1 17" xfId="773"/>
    <cellStyle name="Normal - Style1 2" xfId="774"/>
    <cellStyle name="Normal - Style1 3" xfId="775"/>
    <cellStyle name="Normal - Style1 4" xfId="776"/>
    <cellStyle name="Normal - Style1 5" xfId="777"/>
    <cellStyle name="Normal - Style1 6" xfId="778"/>
    <cellStyle name="Normal - Style1 7" xfId="779"/>
    <cellStyle name="Normal - Style1 8" xfId="780"/>
    <cellStyle name="Normal - Style1 9" xfId="781"/>
    <cellStyle name="Normal 10" xfId="782"/>
    <cellStyle name="Normal 10 2" xfId="783"/>
    <cellStyle name="Normal 10 2 2" xfId="784"/>
    <cellStyle name="Normal 10 3" xfId="785"/>
    <cellStyle name="Normal 10 4" xfId="786"/>
    <cellStyle name="Normal 11" xfId="787"/>
    <cellStyle name="Normal 11 2" xfId="788"/>
    <cellStyle name="Normal 11 3" xfId="789"/>
    <cellStyle name="Normal 115" xfId="790"/>
    <cellStyle name="Normal 116" xfId="791"/>
    <cellStyle name="Normal 117" xfId="792"/>
    <cellStyle name="Normal 118" xfId="793"/>
    <cellStyle name="Normal 119" xfId="794"/>
    <cellStyle name="Normal 12" xfId="795"/>
    <cellStyle name="Normal 12 2" xfId="796"/>
    <cellStyle name="Normal 12 3" xfId="797"/>
    <cellStyle name="Normal 12 4" xfId="798"/>
    <cellStyle name="Normal 13" xfId="799"/>
    <cellStyle name="Normal 13 2" xfId="800"/>
    <cellStyle name="Normal 13 3" xfId="801"/>
    <cellStyle name="Normal 14" xfId="802"/>
    <cellStyle name="Normal 14 2" xfId="803"/>
    <cellStyle name="Normal 14 2 2" xfId="804"/>
    <cellStyle name="Normal 14 3" xfId="805"/>
    <cellStyle name="Normal 15" xfId="806"/>
    <cellStyle name="Normal 15 2" xfId="807"/>
    <cellStyle name="Normal 15 2 2" xfId="808"/>
    <cellStyle name="Normal 15 3" xfId="809"/>
    <cellStyle name="Normal 16" xfId="810"/>
    <cellStyle name="Normal 16 2" xfId="811"/>
    <cellStyle name="Normal 16 2 2" xfId="812"/>
    <cellStyle name="Normal 16 3" xfId="813"/>
    <cellStyle name="Normal 17" xfId="814"/>
    <cellStyle name="Normal 17 2" xfId="815"/>
    <cellStyle name="Normal 18" xfId="816"/>
    <cellStyle name="Normal 18 2" xfId="817"/>
    <cellStyle name="Normal 19" xfId="818"/>
    <cellStyle name="Normal 19 2" xfId="819"/>
    <cellStyle name="Normal 2" xfId="820"/>
    <cellStyle name="Normal 2 10" xfId="821"/>
    <cellStyle name="Normal 2 10 2" xfId="822"/>
    <cellStyle name="Normal 2 11" xfId="823"/>
    <cellStyle name="Normal 2 11 2" xfId="824"/>
    <cellStyle name="Normal 2 12" xfId="825"/>
    <cellStyle name="Normal 2 12 2" xfId="826"/>
    <cellStyle name="Normal 2 13" xfId="827"/>
    <cellStyle name="Normal 2 14" xfId="828"/>
    <cellStyle name="Normal 2 15" xfId="829"/>
    <cellStyle name="Normal 2 16" xfId="830"/>
    <cellStyle name="Normal 2 17" xfId="831"/>
    <cellStyle name="Normal 2 17 2" xfId="832"/>
    <cellStyle name="Normal 2 18" xfId="833"/>
    <cellStyle name="Normal 2 18 2" xfId="834"/>
    <cellStyle name="Normal 2 19" xfId="835"/>
    <cellStyle name="Normal 2 2" xfId="836"/>
    <cellStyle name="Normal 2 2 2" xfId="837"/>
    <cellStyle name="Normal 2 2 2 2" xfId="838"/>
    <cellStyle name="Normal 2 2 2 3" xfId="839"/>
    <cellStyle name="Normal 2 2 3" xfId="840"/>
    <cellStyle name="Normal 2 2 3 2" xfId="841"/>
    <cellStyle name="Normal 2 2 4" xfId="842"/>
    <cellStyle name="Normal 2 2 5" xfId="843"/>
    <cellStyle name="Normal 2 2 6" xfId="844"/>
    <cellStyle name="Normal 2 3" xfId="845"/>
    <cellStyle name="Normal 2 3 2" xfId="846"/>
    <cellStyle name="Normal 2 3 3" xfId="847"/>
    <cellStyle name="Normal 2 3 4" xfId="848"/>
    <cellStyle name="Normal 2 4" xfId="849"/>
    <cellStyle name="Normal 2 4 2" xfId="850"/>
    <cellStyle name="Normal 2 4 3" xfId="851"/>
    <cellStyle name="Normal 2 4 4" xfId="852"/>
    <cellStyle name="Normal 2 5" xfId="853"/>
    <cellStyle name="Normal 2 5 2" xfId="854"/>
    <cellStyle name="Normal 2 6" xfId="855"/>
    <cellStyle name="Normal 2 6 2" xfId="856"/>
    <cellStyle name="Normal 2 7" xfId="857"/>
    <cellStyle name="Normal 2 7 2" xfId="858"/>
    <cellStyle name="Normal 2 8" xfId="859"/>
    <cellStyle name="Normal 2 8 2" xfId="860"/>
    <cellStyle name="Normal 2 9" xfId="861"/>
    <cellStyle name="Normal 2 9 2" xfId="862"/>
    <cellStyle name="Normal 2_AE Corp - C" xfId="863"/>
    <cellStyle name="Normal 20" xfId="864"/>
    <cellStyle name="Normal 20 2" xfId="865"/>
    <cellStyle name="Normal 20 3" xfId="866"/>
    <cellStyle name="Normal 21" xfId="867"/>
    <cellStyle name="Normal 21 2" xfId="868"/>
    <cellStyle name="Normal 22" xfId="869"/>
    <cellStyle name="Normal 23" xfId="870"/>
    <cellStyle name="Normal 24" xfId="871"/>
    <cellStyle name="Normal 25" xfId="872"/>
    <cellStyle name="Normal 26" xfId="873"/>
    <cellStyle name="Normal 27" xfId="874"/>
    <cellStyle name="Normal 28" xfId="875"/>
    <cellStyle name="Normal 29" xfId="876"/>
    <cellStyle name="Normal 3" xfId="877"/>
    <cellStyle name="Normal 3 2" xfId="878"/>
    <cellStyle name="Normal 3 2 2" xfId="879"/>
    <cellStyle name="Normal 3 2 2 2" xfId="880"/>
    <cellStyle name="Normal 3 2 2 3" xfId="881"/>
    <cellStyle name="Normal 3 2 3" xfId="882"/>
    <cellStyle name="Normal 3 2 4" xfId="883"/>
    <cellStyle name="Normal 3 3" xfId="884"/>
    <cellStyle name="Normal 3 3 2" xfId="885"/>
    <cellStyle name="Normal 3 4" xfId="886"/>
    <cellStyle name="Normal 3 5" xfId="887"/>
    <cellStyle name="Normal 3 6" xfId="888"/>
    <cellStyle name="Normal 3 7" xfId="889"/>
    <cellStyle name="Normal 30" xfId="890"/>
    <cellStyle name="Normal 31" xfId="891"/>
    <cellStyle name="Normal 32" xfId="892"/>
    <cellStyle name="Normal 33" xfId="893"/>
    <cellStyle name="Normal 34" xfId="894"/>
    <cellStyle name="Normal 35" xfId="895"/>
    <cellStyle name="Normal 36" xfId="896"/>
    <cellStyle name="Normal 37" xfId="897"/>
    <cellStyle name="Normal 4" xfId="898"/>
    <cellStyle name="Normal 4 2" xfId="899"/>
    <cellStyle name="Normal 4 2 2" xfId="900"/>
    <cellStyle name="Normal 4 2 3" xfId="901"/>
    <cellStyle name="Normal 4 3" xfId="902"/>
    <cellStyle name="Normal 4 3 2" xfId="903"/>
    <cellStyle name="Normal 4 4" xfId="904"/>
    <cellStyle name="Normal 5" xfId="905"/>
    <cellStyle name="Normal 5 2" xfId="906"/>
    <cellStyle name="Normal 5 2 2" xfId="907"/>
    <cellStyle name="Normal 5 3" xfId="908"/>
    <cellStyle name="Normal 5 3 2" xfId="909"/>
    <cellStyle name="Normal 5 3 3" xfId="910"/>
    <cellStyle name="Normal 5 4" xfId="911"/>
    <cellStyle name="Normal 6" xfId="912"/>
    <cellStyle name="Normal 6 2" xfId="913"/>
    <cellStyle name="Normal 6 2 2" xfId="914"/>
    <cellStyle name="Normal 6 3" xfId="915"/>
    <cellStyle name="Normal 6 4" xfId="916"/>
    <cellStyle name="Normal 6 5" xfId="917"/>
    <cellStyle name="Normal 6 6" xfId="918"/>
    <cellStyle name="Normal 62" xfId="919"/>
    <cellStyle name="Normal 66" xfId="920"/>
    <cellStyle name="Normal 7" xfId="921"/>
    <cellStyle name="Normal 7 2" xfId="922"/>
    <cellStyle name="Normal 7 2 2" xfId="923"/>
    <cellStyle name="Normal 7 3" xfId="924"/>
    <cellStyle name="Normal 7 4" xfId="925"/>
    <cellStyle name="Normal 7 5" xfId="926"/>
    <cellStyle name="Normal 7 6" xfId="927"/>
    <cellStyle name="Normal 71" xfId="928"/>
    <cellStyle name="Normal 72" xfId="929"/>
    <cellStyle name="Normal 74" xfId="930"/>
    <cellStyle name="Normal 77" xfId="931"/>
    <cellStyle name="Normal 78" xfId="932"/>
    <cellStyle name="Normal 79" xfId="933"/>
    <cellStyle name="Normal 8" xfId="934"/>
    <cellStyle name="Normal 8 2" xfId="935"/>
    <cellStyle name="Normal 8 3" xfId="936"/>
    <cellStyle name="Normal 8 4" xfId="937"/>
    <cellStyle name="Normal 80" xfId="938"/>
    <cellStyle name="Normal 81" xfId="939"/>
    <cellStyle name="Normal 82" xfId="940"/>
    <cellStyle name="Normal 84" xfId="941"/>
    <cellStyle name="Normal 85" xfId="942"/>
    <cellStyle name="Normal 89" xfId="943"/>
    <cellStyle name="Normal 9" xfId="944"/>
    <cellStyle name="Normal 9 2" xfId="945"/>
    <cellStyle name="Normal 9 2 2" xfId="946"/>
    <cellStyle name="Normal 9 3" xfId="947"/>
    <cellStyle name="Normal 94" xfId="948"/>
    <cellStyle name="Normal 95" xfId="949"/>
    <cellStyle name="Normal 96" xfId="950"/>
    <cellStyle name="Normal 98" xfId="951"/>
    <cellStyle name="Normal 99" xfId="952"/>
    <cellStyle name="Normale_BDG97" xfId="953"/>
    <cellStyle name="Note" xfId="954"/>
    <cellStyle name="Note 2" xfId="955"/>
    <cellStyle name="Note 2 2" xfId="956"/>
    <cellStyle name="Note 2 2 2" xfId="957"/>
    <cellStyle name="Note 2 2 3" xfId="958"/>
    <cellStyle name="Note 2 3" xfId="959"/>
    <cellStyle name="Note 2 4" xfId="960"/>
    <cellStyle name="Note 2 5" xfId="961"/>
    <cellStyle name="Note 3" xfId="962"/>
    <cellStyle name="Note 3 2" xfId="963"/>
    <cellStyle name="Note 4" xfId="964"/>
    <cellStyle name="Note 5" xfId="965"/>
    <cellStyle name="Note 6" xfId="966"/>
    <cellStyle name="NUMBER" xfId="967"/>
    <cellStyle name="Numbering" xfId="968"/>
    <cellStyle name="Output" xfId="969"/>
    <cellStyle name="Output 2" xfId="970"/>
    <cellStyle name="Output 2 2" xfId="971"/>
    <cellStyle name="Output 2 3" xfId="972"/>
    <cellStyle name="Output 2 4" xfId="973"/>
    <cellStyle name="Output 3" xfId="974"/>
    <cellStyle name="Output 4" xfId="975"/>
    <cellStyle name="Output 5" xfId="976"/>
    <cellStyle name="Output 6" xfId="977"/>
    <cellStyle name="Override" xfId="978"/>
    <cellStyle name="Percent" xfId="979"/>
    <cellStyle name="Percent [0]" xfId="980"/>
    <cellStyle name="Percent [0] 2" xfId="981"/>
    <cellStyle name="Percent [0] 3" xfId="982"/>
    <cellStyle name="Percent [00]" xfId="983"/>
    <cellStyle name="Percent [00] 2" xfId="984"/>
    <cellStyle name="Percent [00] 3" xfId="985"/>
    <cellStyle name="Percent [2]" xfId="986"/>
    <cellStyle name="Percent [2] 10" xfId="987"/>
    <cellStyle name="Percent [2] 11" xfId="988"/>
    <cellStyle name="Percent [2] 12" xfId="989"/>
    <cellStyle name="Percent [2] 13" xfId="990"/>
    <cellStyle name="Percent [2] 14" xfId="991"/>
    <cellStyle name="Percent [2] 15" xfId="992"/>
    <cellStyle name="Percent [2] 16" xfId="993"/>
    <cellStyle name="Percent [2] 17" xfId="994"/>
    <cellStyle name="Percent [2] 2" xfId="995"/>
    <cellStyle name="Percent [2] 3" xfId="996"/>
    <cellStyle name="Percent [2] 4" xfId="997"/>
    <cellStyle name="Percent [2] 5" xfId="998"/>
    <cellStyle name="Percent [2] 6" xfId="999"/>
    <cellStyle name="Percent [2] 7" xfId="1000"/>
    <cellStyle name="Percent [2] 8" xfId="1001"/>
    <cellStyle name="Percent [2] 9" xfId="1002"/>
    <cellStyle name="Percent 10" xfId="1003"/>
    <cellStyle name="Percent 10 2" xfId="1004"/>
    <cellStyle name="Percent 11" xfId="1005"/>
    <cellStyle name="Percent 12" xfId="1006"/>
    <cellStyle name="Percent 13" xfId="1007"/>
    <cellStyle name="Percent 14" xfId="1008"/>
    <cellStyle name="Percent 15" xfId="1009"/>
    <cellStyle name="Percent 16" xfId="1010"/>
    <cellStyle name="Percent 17" xfId="1011"/>
    <cellStyle name="Percent 18" xfId="1012"/>
    <cellStyle name="Percent 19" xfId="1013"/>
    <cellStyle name="Percent 2" xfId="1014"/>
    <cellStyle name="Percent 2 2" xfId="1015"/>
    <cellStyle name="Percent 2 2 2" xfId="1016"/>
    <cellStyle name="Percent 2 2 2 2" xfId="1017"/>
    <cellStyle name="Percent 2 2 3" xfId="1018"/>
    <cellStyle name="Percent 2 2 4" xfId="1019"/>
    <cellStyle name="Percent 2 2 5" xfId="1020"/>
    <cellStyle name="Percent 2 3" xfId="1021"/>
    <cellStyle name="Percent 2 4" xfId="1022"/>
    <cellStyle name="Percent 2 5" xfId="1023"/>
    <cellStyle name="Percent 2 6" xfId="1024"/>
    <cellStyle name="Percent 2 7" xfId="1025"/>
    <cellStyle name="Percent 20" xfId="1026"/>
    <cellStyle name="Percent 20 2" xfId="1027"/>
    <cellStyle name="Percent 21" xfId="1028"/>
    <cellStyle name="Percent 22" xfId="1029"/>
    <cellStyle name="Percent 23" xfId="1030"/>
    <cellStyle name="Percent 24" xfId="1031"/>
    <cellStyle name="Percent 25" xfId="1032"/>
    <cellStyle name="Percent 3" xfId="1033"/>
    <cellStyle name="Percent 3 2" xfId="1034"/>
    <cellStyle name="Percent 3 2 2" xfId="1035"/>
    <cellStyle name="Percent 3 2 2 2" xfId="1036"/>
    <cellStyle name="Percent 3 2 2 3" xfId="1037"/>
    <cellStyle name="Percent 3 2 3" xfId="1038"/>
    <cellStyle name="Percent 3 3" xfId="1039"/>
    <cellStyle name="Percent 3 3 2" xfId="1040"/>
    <cellStyle name="Percent 3 4" xfId="1041"/>
    <cellStyle name="Percent 3 4 2" xfId="1042"/>
    <cellStyle name="Percent 3 5" xfId="1043"/>
    <cellStyle name="Percent 3 5 2" xfId="1044"/>
    <cellStyle name="Percent 3 6" xfId="1045"/>
    <cellStyle name="Percent 3 7" xfId="1046"/>
    <cellStyle name="Percent 3 8" xfId="1047"/>
    <cellStyle name="Percent 4" xfId="1048"/>
    <cellStyle name="Percent 4 2" xfId="1049"/>
    <cellStyle name="Percent 4 2 2" xfId="1050"/>
    <cellStyle name="Percent 4 2 3" xfId="1051"/>
    <cellStyle name="Percent 4 3" xfId="1052"/>
    <cellStyle name="Percent 5" xfId="1053"/>
    <cellStyle name="Percent 5 2" xfId="1054"/>
    <cellStyle name="Percent 5 2 2" xfId="1055"/>
    <cellStyle name="Percent 5 3" xfId="1056"/>
    <cellStyle name="Percent 5 4" xfId="1057"/>
    <cellStyle name="Percent 5 5" xfId="1058"/>
    <cellStyle name="Percent 5 6" xfId="1059"/>
    <cellStyle name="Percent 5 7" xfId="1060"/>
    <cellStyle name="Percent 5 8" xfId="1061"/>
    <cellStyle name="Percent 6" xfId="1062"/>
    <cellStyle name="Percent 6 2" xfId="1063"/>
    <cellStyle name="Percent 6 2 2" xfId="1064"/>
    <cellStyle name="Percent 6 3" xfId="1065"/>
    <cellStyle name="Percent 7" xfId="1066"/>
    <cellStyle name="Percent 7 2" xfId="1067"/>
    <cellStyle name="Percent 8" xfId="1068"/>
    <cellStyle name="Percent 8 2" xfId="1069"/>
    <cellStyle name="Percent 8 3" xfId="1070"/>
    <cellStyle name="Percent 9" xfId="1071"/>
    <cellStyle name="Percent 9 2" xfId="1072"/>
    <cellStyle name="percentage" xfId="1073"/>
    <cellStyle name="percentage 2" xfId="1074"/>
    <cellStyle name="PrePop Currency (0)" xfId="1075"/>
    <cellStyle name="PrePop Currency (0) 2" xfId="1076"/>
    <cellStyle name="PrePop Currency (0) 3" xfId="1077"/>
    <cellStyle name="PrePop Currency (2)" xfId="1078"/>
    <cellStyle name="PrePop Units (0)" xfId="1079"/>
    <cellStyle name="PrePop Units (0) 2" xfId="1080"/>
    <cellStyle name="PrePop Units (0) 3" xfId="1081"/>
    <cellStyle name="PrePop Units (1)" xfId="1082"/>
    <cellStyle name="PrePop Units (1) 2" xfId="1083"/>
    <cellStyle name="PrePop Units (1) 3" xfId="1084"/>
    <cellStyle name="PrePop Units (2)" xfId="1085"/>
    <cellStyle name="ProgramVariable" xfId="1086"/>
    <cellStyle name="Ref" xfId="1087"/>
    <cellStyle name="Report" xfId="1088"/>
    <cellStyle name="Reset  - Style7" xfId="1089"/>
    <cellStyle name="STANDARD" xfId="1090"/>
    <cellStyle name="STANDARD 2" xfId="1091"/>
    <cellStyle name="Sub_Heading" xfId="1092"/>
    <cellStyle name="subhead" xfId="1093"/>
    <cellStyle name="Table" xfId="1094"/>
    <cellStyle name="Table  - Style6" xfId="1095"/>
    <cellStyle name="Table 2" xfId="1096"/>
    <cellStyle name="Text Indent A" xfId="1097"/>
    <cellStyle name="Text Indent B" xfId="1098"/>
    <cellStyle name="Text Indent B 2" xfId="1099"/>
    <cellStyle name="Text Indent B 3" xfId="1100"/>
    <cellStyle name="Text Indent C" xfId="1101"/>
    <cellStyle name="Text Indent C 2" xfId="1102"/>
    <cellStyle name="Text Indent C 3" xfId="1103"/>
    <cellStyle name="Title" xfId="1104"/>
    <cellStyle name="Title  - Style1" xfId="1105"/>
    <cellStyle name="Title 2" xfId="1106"/>
    <cellStyle name="Title 2 2" xfId="1107"/>
    <cellStyle name="Title 2 3" xfId="1108"/>
    <cellStyle name="Title 2 4" xfId="1109"/>
    <cellStyle name="Title 3" xfId="1110"/>
    <cellStyle name="Title 4" xfId="1111"/>
    <cellStyle name="Title 5" xfId="1112"/>
    <cellStyle name="Title 6" xfId="1113"/>
    <cellStyle name="TitleBar" xfId="1114"/>
    <cellStyle name="Total" xfId="1115"/>
    <cellStyle name="Total 10" xfId="1116"/>
    <cellStyle name="Total 11" xfId="1117"/>
    <cellStyle name="Total 12" xfId="1118"/>
    <cellStyle name="Total 13" xfId="1119"/>
    <cellStyle name="Total 14" xfId="1120"/>
    <cellStyle name="Total 15" xfId="1121"/>
    <cellStyle name="Total 16" xfId="1122"/>
    <cellStyle name="Total 17" xfId="1123"/>
    <cellStyle name="Total 2" xfId="1124"/>
    <cellStyle name="Total 2 2" xfId="1125"/>
    <cellStyle name="Total 2 2 2" xfId="1126"/>
    <cellStyle name="Total 2 3" xfId="1127"/>
    <cellStyle name="Total 2 3 2" xfId="1128"/>
    <cellStyle name="Total 2 4" xfId="1129"/>
    <cellStyle name="Total 2 4 2" xfId="1130"/>
    <cellStyle name="Total 2 5" xfId="1131"/>
    <cellStyle name="Total 2 5 2" xfId="1132"/>
    <cellStyle name="Total 2 6" xfId="1133"/>
    <cellStyle name="Total 2 7" xfId="1134"/>
    <cellStyle name="Total 3" xfId="1135"/>
    <cellStyle name="Total 3 2" xfId="1136"/>
    <cellStyle name="Total 3 3" xfId="1137"/>
    <cellStyle name="Total 3 4" xfId="1138"/>
    <cellStyle name="Total 3 5" xfId="1139"/>
    <cellStyle name="Total 3 6" xfId="1140"/>
    <cellStyle name="Total 3 7" xfId="1141"/>
    <cellStyle name="Total 4" xfId="1142"/>
    <cellStyle name="Total 4 2" xfId="1143"/>
    <cellStyle name="Total 4 3" xfId="1144"/>
    <cellStyle name="Total 4 4" xfId="1145"/>
    <cellStyle name="Total 4 5" xfId="1146"/>
    <cellStyle name="Total 4 6" xfId="1147"/>
    <cellStyle name="Total 4 7" xfId="1148"/>
    <cellStyle name="Total 5" xfId="1149"/>
    <cellStyle name="Total 5 2" xfId="1150"/>
    <cellStyle name="Total 5 3" xfId="1151"/>
    <cellStyle name="Total 6" xfId="1152"/>
    <cellStyle name="Total 6 2" xfId="1153"/>
    <cellStyle name="Total 6 3" xfId="1154"/>
    <cellStyle name="Total 7" xfId="1155"/>
    <cellStyle name="Total 8" xfId="1156"/>
    <cellStyle name="Total 9" xfId="1157"/>
    <cellStyle name="TotCol - Style5" xfId="1158"/>
    <cellStyle name="TotRow - Style4" xfId="1159"/>
    <cellStyle name="Tusental (0)_pldt" xfId="1160"/>
    <cellStyle name="Tusental_pldt" xfId="1161"/>
    <cellStyle name="Update" xfId="1162"/>
    <cellStyle name="Valuta (0)_pldt" xfId="1163"/>
    <cellStyle name="Valuta_pldt" xfId="1164"/>
    <cellStyle name="Warning Text" xfId="1165"/>
    <cellStyle name="Warning Text 2" xfId="1166"/>
    <cellStyle name="Warning Text 2 2" xfId="1167"/>
    <cellStyle name="Warning Text 2 3" xfId="1168"/>
    <cellStyle name="Warning Text 2 4" xfId="1169"/>
    <cellStyle name="Warning Text 3" xfId="1170"/>
    <cellStyle name="Warning Text 4" xfId="1171"/>
    <cellStyle name="Warning Text 5" xfId="1172"/>
    <cellStyle name="Warning Text 6" xfId="1173"/>
    <cellStyle name="เครื่องหมายจุลภาค_CP Wfs47" xfId="1174"/>
    <cellStyle name="ปกติ_Book1" xfId="1175"/>
    <cellStyle name="一般_2003 Ying Peng_Consol V10" xfId="1176"/>
    <cellStyle name="千位分隔_Sheet1" xfId="1177"/>
    <cellStyle name="千分位_2003 Ying Peng_Consol V10" xfId="1178"/>
    <cellStyle name="常规_Sheet1" xfId="1179"/>
    <cellStyle name="桁区切り [0.00]_AUG98" xfId="1180"/>
    <cellStyle name="桁区切り_各月損益 98" xfId="1181"/>
    <cellStyle name="標準_各月損益 98" xfId="1182"/>
    <cellStyle name="貨幣[0]_Sheet1" xfId="1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0"/>
  <sheetViews>
    <sheetView showGridLines="0" tabSelected="1" zoomScaleSheetLayoutView="100" zoomScalePageLayoutView="0" workbookViewId="0" topLeftCell="A22">
      <selection activeCell="A1" sqref="A1"/>
    </sheetView>
  </sheetViews>
  <sheetFormatPr defaultColWidth="9.00390625" defaultRowHeight="15.75"/>
  <cols>
    <col min="1" max="1" width="2.625" style="1" customWidth="1"/>
    <col min="2" max="2" width="34.75390625" style="1" customWidth="1"/>
    <col min="3" max="3" width="12.875" style="1" customWidth="1"/>
    <col min="4" max="4" width="10.50390625" style="1" bestFit="1" customWidth="1"/>
    <col min="5" max="5" width="2.50390625" style="1" customWidth="1"/>
    <col min="6" max="6" width="11.625" style="1" bestFit="1" customWidth="1"/>
    <col min="7" max="7" width="2.375" style="1" customWidth="1"/>
    <col min="8" max="8" width="11.625" style="1" bestFit="1" customWidth="1"/>
    <col min="9" max="9" width="2.50390625" style="1" customWidth="1"/>
    <col min="10" max="10" width="9.125" style="1" customWidth="1"/>
    <col min="11" max="11" width="11.625" style="109" customWidth="1"/>
    <col min="12" max="12" width="9.875" style="109" customWidth="1"/>
    <col min="13" max="16384" width="9.00390625" style="1" customWidth="1"/>
  </cols>
  <sheetData>
    <row r="1" spans="2:5" ht="19.5" customHeight="1">
      <c r="B1" s="5"/>
      <c r="C1" s="5"/>
      <c r="D1" s="5"/>
      <c r="E1" s="5"/>
    </row>
    <row r="2" spans="2:9" ht="15.75" customHeight="1">
      <c r="B2" s="269" t="s">
        <v>329</v>
      </c>
      <c r="C2" s="269"/>
      <c r="D2" s="269"/>
      <c r="E2" s="269"/>
      <c r="F2" s="269"/>
      <c r="G2" s="269"/>
      <c r="H2" s="269"/>
      <c r="I2" s="269"/>
    </row>
    <row r="3" spans="2:9" ht="8.25" customHeight="1">
      <c r="B3" s="269"/>
      <c r="C3" s="269"/>
      <c r="D3" s="269"/>
      <c r="E3" s="269"/>
      <c r="F3" s="269"/>
      <c r="G3" s="269"/>
      <c r="H3" s="269"/>
      <c r="I3" s="269"/>
    </row>
    <row r="4" spans="2:9" ht="21">
      <c r="B4" s="271" t="s">
        <v>39</v>
      </c>
      <c r="C4" s="271"/>
      <c r="D4" s="271"/>
      <c r="E4" s="271"/>
      <c r="F4" s="271"/>
      <c r="G4" s="271"/>
      <c r="H4" s="271"/>
      <c r="I4" s="271"/>
    </row>
    <row r="5" ht="7.5" customHeight="1"/>
    <row r="6" spans="2:8" ht="15">
      <c r="B6" s="267" t="s">
        <v>144</v>
      </c>
      <c r="C6" s="267"/>
      <c r="D6" s="267"/>
      <c r="E6" s="267"/>
      <c r="F6" s="267"/>
      <c r="G6" s="161"/>
      <c r="H6" s="161"/>
    </row>
    <row r="7" spans="2:8" ht="15">
      <c r="B7" s="267" t="s">
        <v>353</v>
      </c>
      <c r="C7" s="267"/>
      <c r="D7" s="267"/>
      <c r="E7" s="267"/>
      <c r="F7" s="267"/>
      <c r="G7" s="161"/>
      <c r="H7" s="161"/>
    </row>
    <row r="8" spans="2:5" ht="11.25" customHeight="1">
      <c r="B8" s="6"/>
      <c r="C8" s="6"/>
      <c r="D8" s="6"/>
      <c r="E8" s="6"/>
    </row>
    <row r="9" spans="2:8" ht="15">
      <c r="B9" s="7"/>
      <c r="C9" s="7"/>
      <c r="D9" s="13"/>
      <c r="E9" s="9"/>
      <c r="F9" s="111" t="s">
        <v>326</v>
      </c>
      <c r="G9" s="110"/>
      <c r="H9" s="111" t="s">
        <v>326</v>
      </c>
    </row>
    <row r="10" spans="2:9" ht="15">
      <c r="B10" s="7"/>
      <c r="C10" s="7"/>
      <c r="D10" s="111" t="s">
        <v>324</v>
      </c>
      <c r="E10" s="9"/>
      <c r="F10" s="111" t="s">
        <v>327</v>
      </c>
      <c r="G10" s="111" t="s">
        <v>328</v>
      </c>
      <c r="H10" s="111" t="s">
        <v>327</v>
      </c>
      <c r="I10" s="225" t="s">
        <v>328</v>
      </c>
    </row>
    <row r="11" spans="2:9" ht="15">
      <c r="B11" s="7"/>
      <c r="C11" s="7"/>
      <c r="D11" s="111" t="s">
        <v>325</v>
      </c>
      <c r="E11" s="162"/>
      <c r="F11" s="111" t="s">
        <v>325</v>
      </c>
      <c r="G11" s="111"/>
      <c r="H11" s="111" t="s">
        <v>325</v>
      </c>
      <c r="I11" s="109"/>
    </row>
    <row r="12" spans="2:9" ht="15">
      <c r="B12" s="7"/>
      <c r="C12" s="7"/>
      <c r="D12" s="111" t="s">
        <v>354</v>
      </c>
      <c r="E12" s="9"/>
      <c r="F12" s="111" t="s">
        <v>199</v>
      </c>
      <c r="G12" s="111"/>
      <c r="H12" s="111" t="s">
        <v>228</v>
      </c>
      <c r="I12" s="109"/>
    </row>
    <row r="13" spans="2:9" ht="15">
      <c r="B13" s="7"/>
      <c r="C13" s="7"/>
      <c r="D13" s="111" t="s">
        <v>16</v>
      </c>
      <c r="E13" s="9"/>
      <c r="F13" s="111" t="s">
        <v>16</v>
      </c>
      <c r="G13" s="111"/>
      <c r="H13" s="111" t="s">
        <v>16</v>
      </c>
      <c r="I13" s="109"/>
    </row>
    <row r="14" spans="2:9" ht="15">
      <c r="B14" s="9" t="s">
        <v>17</v>
      </c>
      <c r="C14" s="9"/>
      <c r="D14" s="7"/>
      <c r="E14" s="7"/>
      <c r="F14" s="7"/>
      <c r="G14" s="7"/>
      <c r="H14" s="7"/>
      <c r="I14" s="109"/>
    </row>
    <row r="15" spans="2:9" ht="15">
      <c r="B15" s="9" t="s">
        <v>18</v>
      </c>
      <c r="C15" s="9"/>
      <c r="D15" s="7"/>
      <c r="E15" s="7"/>
      <c r="F15" s="7"/>
      <c r="G15" s="7"/>
      <c r="H15" s="7"/>
      <c r="I15" s="109"/>
    </row>
    <row r="16" spans="2:10" ht="15">
      <c r="B16" s="7" t="s">
        <v>19</v>
      </c>
      <c r="C16" s="7"/>
      <c r="D16" s="130">
        <v>169620</v>
      </c>
      <c r="E16" s="21"/>
      <c r="F16" s="130">
        <v>176249</v>
      </c>
      <c r="G16" s="130"/>
      <c r="H16" s="130">
        <v>182965</v>
      </c>
      <c r="I16" s="109"/>
      <c r="J16" s="3"/>
    </row>
    <row r="17" spans="2:9" ht="15">
      <c r="B17" s="7" t="s">
        <v>20</v>
      </c>
      <c r="C17" s="7"/>
      <c r="D17" s="130">
        <v>5228</v>
      </c>
      <c r="E17" s="21"/>
      <c r="F17" s="130">
        <v>5261</v>
      </c>
      <c r="G17" s="130"/>
      <c r="H17" s="130">
        <v>5329</v>
      </c>
      <c r="I17" s="109"/>
    </row>
    <row r="18" spans="2:12" ht="15">
      <c r="B18" s="7" t="s">
        <v>378</v>
      </c>
      <c r="C18" s="7"/>
      <c r="D18" s="130">
        <v>6134</v>
      </c>
      <c r="E18" s="21"/>
      <c r="F18" s="130">
        <v>0</v>
      </c>
      <c r="G18" s="130"/>
      <c r="H18" s="130">
        <v>0</v>
      </c>
      <c r="I18" s="225"/>
      <c r="K18" s="225"/>
      <c r="L18" s="225"/>
    </row>
    <row r="19" spans="2:11" ht="15">
      <c r="B19" s="7" t="s">
        <v>145</v>
      </c>
      <c r="C19" s="7"/>
      <c r="D19" s="130">
        <v>142</v>
      </c>
      <c r="E19" s="21"/>
      <c r="F19" s="130">
        <v>145</v>
      </c>
      <c r="G19" s="130"/>
      <c r="H19" s="130">
        <v>140</v>
      </c>
      <c r="I19" s="109"/>
      <c r="J19" s="3"/>
      <c r="K19" s="266"/>
    </row>
    <row r="20" spans="2:9" ht="15">
      <c r="B20" s="7" t="s">
        <v>23</v>
      </c>
      <c r="C20" s="7"/>
      <c r="D20" s="131">
        <v>1917</v>
      </c>
      <c r="E20" s="21"/>
      <c r="F20" s="131">
        <v>1966</v>
      </c>
      <c r="G20" s="135"/>
      <c r="H20" s="131">
        <v>2376</v>
      </c>
      <c r="I20" s="109"/>
    </row>
    <row r="21" spans="2:9" ht="15">
      <c r="B21" s="7"/>
      <c r="C21" s="7"/>
      <c r="D21" s="131">
        <f>SUM(D16:D20)</f>
        <v>183041</v>
      </c>
      <c r="E21" s="21"/>
      <c r="F21" s="131">
        <f>SUM(F16:F20)</f>
        <v>183621</v>
      </c>
      <c r="G21" s="135"/>
      <c r="H21" s="131">
        <f>SUM(H16:H20)</f>
        <v>190810</v>
      </c>
      <c r="I21" s="109"/>
    </row>
    <row r="22" spans="2:9" ht="15">
      <c r="B22" s="9" t="s">
        <v>21</v>
      </c>
      <c r="C22" s="9"/>
      <c r="D22" s="132"/>
      <c r="E22" s="21"/>
      <c r="F22" s="132"/>
      <c r="G22" s="132"/>
      <c r="H22" s="132"/>
      <c r="I22" s="109"/>
    </row>
    <row r="23" spans="2:10" ht="15">
      <c r="B23" s="7" t="s">
        <v>22</v>
      </c>
      <c r="C23" s="7"/>
      <c r="D23" s="130">
        <v>221271</v>
      </c>
      <c r="E23" s="21"/>
      <c r="F23" s="130">
        <v>247717</v>
      </c>
      <c r="G23" s="130"/>
      <c r="H23" s="130">
        <v>220948</v>
      </c>
      <c r="I23" s="109"/>
      <c r="J23" s="3"/>
    </row>
    <row r="24" spans="2:9" ht="15">
      <c r="B24" s="7" t="s">
        <v>23</v>
      </c>
      <c r="C24" s="7"/>
      <c r="D24" s="130">
        <v>92855</v>
      </c>
      <c r="E24" s="21"/>
      <c r="F24" s="130">
        <v>121519</v>
      </c>
      <c r="G24" s="130"/>
      <c r="H24" s="130">
        <f>96191+12693</f>
        <v>108884</v>
      </c>
      <c r="I24" s="109"/>
    </row>
    <row r="25" spans="2:10" ht="15">
      <c r="B25" s="7" t="s">
        <v>24</v>
      </c>
      <c r="C25" s="7"/>
      <c r="D25" s="130">
        <f>4210+40</f>
        <v>4250</v>
      </c>
      <c r="E25" s="21"/>
      <c r="F25" s="130">
        <v>3158</v>
      </c>
      <c r="G25" s="130"/>
      <c r="H25" s="130">
        <v>1997</v>
      </c>
      <c r="I25" s="109"/>
      <c r="J25" s="3"/>
    </row>
    <row r="26" spans="2:9" ht="15">
      <c r="B26" s="7" t="s">
        <v>170</v>
      </c>
      <c r="C26" s="7"/>
      <c r="D26" s="163">
        <v>20276</v>
      </c>
      <c r="E26" s="21"/>
      <c r="F26" s="131">
        <v>27703</v>
      </c>
      <c r="G26" s="135"/>
      <c r="H26" s="131">
        <v>23708</v>
      </c>
      <c r="I26" s="109"/>
    </row>
    <row r="27" spans="2:9" ht="15">
      <c r="B27" s="7"/>
      <c r="C27" s="7"/>
      <c r="D27" s="131">
        <f>SUM(D23:D26)</f>
        <v>338652</v>
      </c>
      <c r="E27" s="21"/>
      <c r="F27" s="131">
        <f>SUM(F23:F26)</f>
        <v>400097</v>
      </c>
      <c r="G27" s="135"/>
      <c r="H27" s="131">
        <f>SUM(H23:H26)</f>
        <v>355537</v>
      </c>
      <c r="I27" s="109"/>
    </row>
    <row r="28" spans="2:10" ht="15.75" thickBot="1">
      <c r="B28" s="9" t="s">
        <v>25</v>
      </c>
      <c r="C28" s="9"/>
      <c r="D28" s="133">
        <f>D27+D21</f>
        <v>521693</v>
      </c>
      <c r="E28" s="22"/>
      <c r="F28" s="133">
        <f>F27+F21</f>
        <v>583718</v>
      </c>
      <c r="G28" s="176"/>
      <c r="H28" s="133">
        <f>H27+H21</f>
        <v>546347</v>
      </c>
      <c r="I28" s="109"/>
      <c r="J28" s="28"/>
    </row>
    <row r="29" spans="2:9" ht="11.25" customHeight="1" thickTop="1">
      <c r="B29" s="11"/>
      <c r="C29" s="11"/>
      <c r="D29" s="134"/>
      <c r="E29" s="23"/>
      <c r="F29" s="134"/>
      <c r="G29" s="134"/>
      <c r="H29" s="134"/>
      <c r="I29" s="109"/>
    </row>
    <row r="30" spans="2:9" ht="15">
      <c r="B30" s="9" t="s">
        <v>26</v>
      </c>
      <c r="C30" s="9"/>
      <c r="D30" s="132"/>
      <c r="E30" s="21"/>
      <c r="F30" s="132"/>
      <c r="G30" s="132"/>
      <c r="H30" s="132"/>
      <c r="I30" s="109"/>
    </row>
    <row r="31" spans="2:9" ht="15">
      <c r="B31" s="9" t="s">
        <v>181</v>
      </c>
      <c r="C31" s="7"/>
      <c r="D31" s="132"/>
      <c r="E31" s="21"/>
      <c r="F31" s="132"/>
      <c r="G31" s="132"/>
      <c r="H31" s="132"/>
      <c r="I31" s="109"/>
    </row>
    <row r="32" spans="2:8" ht="15">
      <c r="B32" s="7" t="s">
        <v>27</v>
      </c>
      <c r="C32" s="7"/>
      <c r="D32" s="130">
        <f>'EQ'!B25</f>
        <v>136267</v>
      </c>
      <c r="E32" s="21"/>
      <c r="F32" s="130">
        <f>'EQ'!B17</f>
        <v>136267</v>
      </c>
      <c r="G32" s="130"/>
      <c r="H32" s="130">
        <f>'EQ'!B29</f>
        <v>136267</v>
      </c>
    </row>
    <row r="33" spans="2:10" ht="15">
      <c r="B33" s="7" t="s">
        <v>28</v>
      </c>
      <c r="C33" s="7"/>
      <c r="D33" s="131">
        <f>SUM('EQ'!C25:E25)</f>
        <v>206415.002</v>
      </c>
      <c r="E33" s="21"/>
      <c r="F33" s="131">
        <f>SUM('EQ'!C17:E17)</f>
        <v>203535</v>
      </c>
      <c r="G33" s="135"/>
      <c r="H33" s="131">
        <f>SUM('EQ'!C29:E29)</f>
        <v>156378</v>
      </c>
      <c r="I33" s="28"/>
      <c r="J33" s="109"/>
    </row>
    <row r="34" spans="2:10" ht="15">
      <c r="B34" s="7"/>
      <c r="C34" s="7"/>
      <c r="D34" s="135">
        <f>SUM(D32:D33)</f>
        <v>342682.002</v>
      </c>
      <c r="E34" s="21"/>
      <c r="F34" s="135">
        <f>SUM(F32:F33)</f>
        <v>339802</v>
      </c>
      <c r="G34" s="135"/>
      <c r="H34" s="135">
        <f>SUM(H32:H33)</f>
        <v>292645</v>
      </c>
      <c r="J34" s="109"/>
    </row>
    <row r="35" spans="2:10" ht="15">
      <c r="B35" s="7" t="s">
        <v>194</v>
      </c>
      <c r="C35" s="7"/>
      <c r="D35" s="131">
        <f>'EQ'!G25</f>
        <v>47506</v>
      </c>
      <c r="E35" s="21"/>
      <c r="F35" s="131">
        <f>'EQ'!G17</f>
        <v>47626</v>
      </c>
      <c r="G35" s="135"/>
      <c r="H35" s="135">
        <f>'EQ'!G29</f>
        <v>31195</v>
      </c>
      <c r="I35" s="28"/>
      <c r="J35" s="109"/>
    </row>
    <row r="36" spans="2:8" ht="15">
      <c r="B36" s="9" t="s">
        <v>29</v>
      </c>
      <c r="C36" s="9"/>
      <c r="D36" s="136">
        <f>SUM(D34:D35)</f>
        <v>390188.002</v>
      </c>
      <c r="E36" s="21"/>
      <c r="F36" s="136">
        <f>SUM(F34:F35)</f>
        <v>387428</v>
      </c>
      <c r="G36" s="135"/>
      <c r="H36" s="136">
        <f>SUM(H34:H35)</f>
        <v>323840</v>
      </c>
    </row>
    <row r="37" spans="2:8" ht="11.25" customHeight="1">
      <c r="B37" s="9"/>
      <c r="C37" s="9"/>
      <c r="D37" s="132"/>
      <c r="E37" s="21"/>
      <c r="F37" s="132"/>
      <c r="G37" s="132"/>
      <c r="H37" s="132"/>
    </row>
    <row r="38" spans="2:8" ht="15">
      <c r="B38" s="9" t="s">
        <v>30</v>
      </c>
      <c r="C38" s="9"/>
      <c r="D38" s="132"/>
      <c r="E38" s="21"/>
      <c r="F38" s="132"/>
      <c r="G38" s="132"/>
      <c r="H38" s="132"/>
    </row>
    <row r="39" spans="2:10" ht="15">
      <c r="B39" s="7" t="s">
        <v>31</v>
      </c>
      <c r="C39" s="7"/>
      <c r="D39" s="130">
        <v>2577</v>
      </c>
      <c r="E39" s="21"/>
      <c r="F39" s="130">
        <v>2577</v>
      </c>
      <c r="G39" s="130"/>
      <c r="H39" s="130">
        <v>2529</v>
      </c>
      <c r="J39" s="3"/>
    </row>
    <row r="40" spans="2:10" ht="15">
      <c r="B40" s="7" t="s">
        <v>32</v>
      </c>
      <c r="C40" s="7"/>
      <c r="D40" s="130">
        <v>9172</v>
      </c>
      <c r="E40" s="21"/>
      <c r="F40" s="130">
        <v>9506</v>
      </c>
      <c r="G40" s="130"/>
      <c r="H40" s="130">
        <v>9101</v>
      </c>
      <c r="J40" s="3"/>
    </row>
    <row r="41" spans="2:8" ht="15">
      <c r="B41" s="7" t="s">
        <v>33</v>
      </c>
      <c r="C41" s="7"/>
      <c r="D41" s="131">
        <f>9719+72</f>
        <v>9791</v>
      </c>
      <c r="E41" s="21"/>
      <c r="F41" s="131">
        <v>10076</v>
      </c>
      <c r="G41" s="135"/>
      <c r="H41" s="131">
        <v>10404</v>
      </c>
    </row>
    <row r="42" spans="2:8" ht="15">
      <c r="B42" s="7"/>
      <c r="C42" s="7"/>
      <c r="D42" s="131">
        <f>SUM(D39:D41)</f>
        <v>21540</v>
      </c>
      <c r="E42" s="21"/>
      <c r="F42" s="131">
        <f>SUM(F39:F41)</f>
        <v>22159</v>
      </c>
      <c r="G42" s="135"/>
      <c r="H42" s="131">
        <f>SUM(H39:H41)</f>
        <v>22034</v>
      </c>
    </row>
    <row r="43" spans="2:8" ht="15">
      <c r="B43" s="9" t="s">
        <v>34</v>
      </c>
      <c r="C43" s="9"/>
      <c r="D43" s="132"/>
      <c r="E43" s="21"/>
      <c r="F43" s="132"/>
      <c r="G43" s="132"/>
      <c r="H43" s="132"/>
    </row>
    <row r="44" spans="2:8" ht="15">
      <c r="B44" s="7" t="s">
        <v>35</v>
      </c>
      <c r="C44" s="7"/>
      <c r="D44" s="164">
        <v>40958</v>
      </c>
      <c r="E44" s="21"/>
      <c r="F44" s="130">
        <v>52334</v>
      </c>
      <c r="G44" s="130"/>
      <c r="H44" s="130">
        <f>33311+50090</f>
        <v>83401</v>
      </c>
    </row>
    <row r="45" spans="2:10" ht="15">
      <c r="B45" s="7" t="s">
        <v>31</v>
      </c>
      <c r="C45" s="7"/>
      <c r="D45" s="165">
        <v>190</v>
      </c>
      <c r="E45" s="21"/>
      <c r="F45" s="135">
        <v>190</v>
      </c>
      <c r="G45" s="135"/>
      <c r="H45" s="135">
        <v>21</v>
      </c>
      <c r="J45" s="3"/>
    </row>
    <row r="46" spans="2:10" ht="15">
      <c r="B46" s="7" t="s">
        <v>32</v>
      </c>
      <c r="C46" s="7"/>
      <c r="D46" s="165">
        <v>68817</v>
      </c>
      <c r="E46" s="24"/>
      <c r="F46" s="135">
        <v>121607</v>
      </c>
      <c r="G46" s="135"/>
      <c r="H46" s="135">
        <v>111600</v>
      </c>
      <c r="I46" s="28"/>
      <c r="J46" s="28"/>
    </row>
    <row r="47" spans="2:10" ht="15">
      <c r="B47" s="7" t="s">
        <v>229</v>
      </c>
      <c r="C47" s="7"/>
      <c r="D47" s="163">
        <v>0</v>
      </c>
      <c r="E47" s="24"/>
      <c r="F47" s="131">
        <v>0</v>
      </c>
      <c r="G47" s="135"/>
      <c r="H47" s="131">
        <v>5451</v>
      </c>
      <c r="I47" s="28"/>
      <c r="J47" s="28"/>
    </row>
    <row r="48" spans="2:8" ht="15">
      <c r="B48" s="7"/>
      <c r="C48" s="7"/>
      <c r="D48" s="131">
        <f>SUM(D44:D47)</f>
        <v>109965</v>
      </c>
      <c r="E48" s="25"/>
      <c r="F48" s="131">
        <f>SUM(F44:F47)</f>
        <v>174131</v>
      </c>
      <c r="G48" s="135"/>
      <c r="H48" s="131">
        <f>SUM(H44:H47)</f>
        <v>200473</v>
      </c>
    </row>
    <row r="49" spans="2:8" ht="15">
      <c r="B49" s="9" t="s">
        <v>37</v>
      </c>
      <c r="C49" s="9"/>
      <c r="D49" s="131">
        <f>D48+D42</f>
        <v>131505</v>
      </c>
      <c r="E49" s="25"/>
      <c r="F49" s="131">
        <f>F48+F42</f>
        <v>196290</v>
      </c>
      <c r="G49" s="135"/>
      <c r="H49" s="131">
        <f>H48+H42</f>
        <v>222507</v>
      </c>
    </row>
    <row r="50" spans="2:14" ht="15.75" thickBot="1">
      <c r="B50" s="9" t="s">
        <v>38</v>
      </c>
      <c r="C50" s="9"/>
      <c r="D50" s="133">
        <f>D49+D36</f>
        <v>521693.002</v>
      </c>
      <c r="E50" s="26"/>
      <c r="F50" s="133">
        <f>F49+F36</f>
        <v>583718</v>
      </c>
      <c r="G50" s="176"/>
      <c r="H50" s="133">
        <f>H49+H36</f>
        <v>546347</v>
      </c>
      <c r="J50" s="225">
        <f>D50-D28</f>
        <v>0.001999999978579581</v>
      </c>
      <c r="K50" s="224"/>
      <c r="M50" s="224"/>
      <c r="N50" s="3"/>
    </row>
    <row r="51" spans="2:8" ht="15.75" thickTop="1">
      <c r="B51" s="7"/>
      <c r="C51" s="10"/>
      <c r="D51" s="38"/>
      <c r="E51" s="10"/>
      <c r="F51" s="38"/>
      <c r="G51" s="38"/>
      <c r="H51" s="38"/>
    </row>
    <row r="52" spans="2:8" ht="15">
      <c r="B52" s="7" t="s">
        <v>200</v>
      </c>
      <c r="D52" s="8">
        <f>D34/(D32*2)</f>
        <v>1.2573917456170605</v>
      </c>
      <c r="E52" s="2"/>
      <c r="F52" s="8">
        <f>F34/(F32*2)</f>
        <v>1.2468242494514445</v>
      </c>
      <c r="G52" s="8"/>
      <c r="H52" s="8">
        <f>H34/(H32*2)</f>
        <v>1.0737926277088363</v>
      </c>
    </row>
    <row r="53" spans="2:8" ht="15">
      <c r="B53" s="7"/>
      <c r="D53" s="8"/>
      <c r="E53" s="2"/>
      <c r="F53" s="8"/>
      <c r="G53" s="8"/>
      <c r="H53" s="8"/>
    </row>
    <row r="54" spans="1:9" ht="15">
      <c r="A54" s="226" t="s">
        <v>328</v>
      </c>
      <c r="B54" s="270" t="s">
        <v>379</v>
      </c>
      <c r="C54" s="270"/>
      <c r="D54" s="270"/>
      <c r="E54" s="270"/>
      <c r="F54" s="270"/>
      <c r="G54" s="270"/>
      <c r="H54" s="270"/>
      <c r="I54" s="270"/>
    </row>
    <row r="55" spans="2:9" ht="15">
      <c r="B55" s="270"/>
      <c r="C55" s="270"/>
      <c r="D55" s="270"/>
      <c r="E55" s="270"/>
      <c r="F55" s="270"/>
      <c r="G55" s="270"/>
      <c r="H55" s="270"/>
      <c r="I55" s="270"/>
    </row>
    <row r="56" spans="2:8" ht="16.5" customHeight="1">
      <c r="B56" s="7"/>
      <c r="D56" s="8"/>
      <c r="E56" s="2"/>
      <c r="F56" s="8"/>
      <c r="G56" s="8"/>
      <c r="H56" s="8"/>
    </row>
    <row r="57" spans="2:8" ht="20.25" customHeight="1">
      <c r="B57" s="268" t="s">
        <v>323</v>
      </c>
      <c r="C57" s="268"/>
      <c r="D57" s="268"/>
      <c r="E57" s="268"/>
      <c r="F57" s="268"/>
      <c r="G57" s="268"/>
      <c r="H57" s="268"/>
    </row>
    <row r="58" spans="2:8" ht="15">
      <c r="B58" s="268"/>
      <c r="C58" s="268"/>
      <c r="D58" s="268"/>
      <c r="E58" s="268"/>
      <c r="F58" s="268"/>
      <c r="G58" s="268"/>
      <c r="H58" s="268"/>
    </row>
    <row r="60" spans="4:8" ht="15">
      <c r="D60" s="28"/>
      <c r="F60" s="28"/>
      <c r="G60" s="28"/>
      <c r="H60" s="28"/>
    </row>
  </sheetData>
  <sheetProtection/>
  <mergeCells count="6">
    <mergeCell ref="B6:F6"/>
    <mergeCell ref="B7:F7"/>
    <mergeCell ref="B57:H58"/>
    <mergeCell ref="B2:I3"/>
    <mergeCell ref="B54:I55"/>
    <mergeCell ref="B4:I4"/>
  </mergeCells>
  <printOptions/>
  <pageMargins left="0.7874015748031497" right="0.1968503937007874" top="0.3937007874015748" bottom="0.4724409448818898" header="0.1968503937007874" footer="0.1968503937007874"/>
  <pageSetup firstPageNumber="1" useFirstPageNumber="1" horizontalDpi="600" verticalDpi="600" orientation="portrait" paperSize="9" scale="90" r:id="rId3"/>
  <headerFooter>
    <oddFooter>&amp;C&amp;P</oddFooter>
  </headerFooter>
  <legacyDrawing r:id="rId2"/>
  <oleObjects>
    <oleObject progId="Word.Picture.8" shapeId="811058" r:id="rId1"/>
  </oleObjects>
</worksheet>
</file>

<file path=xl/worksheets/sheet2.xml><?xml version="1.0" encoding="utf-8"?>
<worksheet xmlns="http://schemas.openxmlformats.org/spreadsheetml/2006/main" xmlns:r="http://schemas.openxmlformats.org/officeDocument/2006/relationships">
  <dimension ref="A1:L105"/>
  <sheetViews>
    <sheetView zoomScaleSheetLayoutView="100" zoomScalePageLayoutView="0" workbookViewId="0" topLeftCell="A1">
      <selection activeCell="A37" sqref="A37"/>
    </sheetView>
  </sheetViews>
  <sheetFormatPr defaultColWidth="9.00390625" defaultRowHeight="15.75"/>
  <cols>
    <col min="1" max="1" width="35.00390625" style="46" customWidth="1"/>
    <col min="2" max="2" width="5.00390625" style="46" customWidth="1"/>
    <col min="3" max="3" width="11.125" style="46" customWidth="1"/>
    <col min="4" max="4" width="3.25390625" style="46" customWidth="1"/>
    <col min="5" max="5" width="11.125" style="46" customWidth="1"/>
    <col min="6" max="6" width="3.50390625" style="46" customWidth="1"/>
    <col min="7" max="7" width="11.125" style="46" customWidth="1"/>
    <col min="8" max="8" width="3.625" style="46" customWidth="1"/>
    <col min="9" max="9" width="11.125" style="46" customWidth="1"/>
    <col min="10" max="10" width="9.00390625" style="1" customWidth="1"/>
    <col min="11" max="11" width="11.75390625" style="41" bestFit="1" customWidth="1"/>
    <col min="12" max="16384" width="9.00390625" style="1" customWidth="1"/>
  </cols>
  <sheetData>
    <row r="1" spans="1:5" ht="19.5" customHeight="1">
      <c r="A1" s="45"/>
      <c r="B1" s="45"/>
      <c r="C1" s="45"/>
      <c r="D1" s="45"/>
      <c r="E1" s="45"/>
    </row>
    <row r="2" spans="1:9" ht="15.75" customHeight="1">
      <c r="A2" s="276" t="s">
        <v>161</v>
      </c>
      <c r="B2" s="276"/>
      <c r="C2" s="276"/>
      <c r="D2" s="276"/>
      <c r="E2" s="276"/>
      <c r="F2" s="276"/>
      <c r="G2" s="276"/>
      <c r="H2" s="276"/>
      <c r="I2" s="276"/>
    </row>
    <row r="3" spans="1:9" ht="15.75" customHeight="1">
      <c r="A3" s="276"/>
      <c r="B3" s="276"/>
      <c r="C3" s="276"/>
      <c r="D3" s="276"/>
      <c r="E3" s="276"/>
      <c r="F3" s="276"/>
      <c r="G3" s="276"/>
      <c r="H3" s="276"/>
      <c r="I3" s="276"/>
    </row>
    <row r="4" spans="1:9" ht="21">
      <c r="A4" s="275" t="s">
        <v>39</v>
      </c>
      <c r="B4" s="275"/>
      <c r="C4" s="275"/>
      <c r="D4" s="275"/>
      <c r="E4" s="275"/>
      <c r="F4" s="275"/>
      <c r="G4" s="275"/>
      <c r="H4" s="275"/>
      <c r="I4" s="275"/>
    </row>
    <row r="7" spans="1:9" ht="15">
      <c r="A7" s="273" t="s">
        <v>146</v>
      </c>
      <c r="B7" s="273"/>
      <c r="C7" s="273"/>
      <c r="D7" s="273"/>
      <c r="E7" s="273"/>
      <c r="F7" s="273"/>
      <c r="G7" s="273"/>
      <c r="H7" s="273"/>
      <c r="I7" s="273"/>
    </row>
    <row r="8" spans="1:9" ht="15">
      <c r="A8" s="273" t="s">
        <v>359</v>
      </c>
      <c r="B8" s="273"/>
      <c r="C8" s="273"/>
      <c r="D8" s="273"/>
      <c r="E8" s="273"/>
      <c r="F8" s="273"/>
      <c r="G8" s="273"/>
      <c r="H8" s="273"/>
      <c r="I8" s="273"/>
    </row>
    <row r="9" spans="1:9" ht="15">
      <c r="A9" s="47"/>
      <c r="B9" s="47"/>
      <c r="C9" s="48"/>
      <c r="D9" s="48"/>
      <c r="E9" s="49"/>
      <c r="F9" s="48"/>
      <c r="G9" s="49"/>
      <c r="H9" s="48"/>
      <c r="I9" s="49"/>
    </row>
    <row r="10" spans="1:9" ht="15">
      <c r="A10" s="47"/>
      <c r="B10" s="47"/>
      <c r="C10" s="48"/>
      <c r="D10" s="48"/>
      <c r="E10" s="49"/>
      <c r="F10" s="48"/>
      <c r="G10" s="49"/>
      <c r="H10" s="48"/>
      <c r="I10" s="49"/>
    </row>
    <row r="11" spans="1:9" ht="15">
      <c r="A11" s="47"/>
      <c r="B11" s="47"/>
      <c r="C11" s="272" t="s">
        <v>159</v>
      </c>
      <c r="D11" s="272"/>
      <c r="E11" s="272"/>
      <c r="F11" s="48"/>
      <c r="G11" s="272" t="s">
        <v>160</v>
      </c>
      <c r="H11" s="272"/>
      <c r="I11" s="272"/>
    </row>
    <row r="12" spans="1:11" s="40" customFormat="1" ht="15">
      <c r="A12" s="51"/>
      <c r="B12" s="51"/>
      <c r="C12" s="272" t="s">
        <v>104</v>
      </c>
      <c r="D12" s="272"/>
      <c r="E12" s="272"/>
      <c r="F12" s="50"/>
      <c r="G12" s="272" t="s">
        <v>355</v>
      </c>
      <c r="H12" s="272"/>
      <c r="I12" s="272"/>
      <c r="K12" s="259"/>
    </row>
    <row r="13" spans="1:11" s="40" customFormat="1" ht="15">
      <c r="A13" s="47"/>
      <c r="B13" s="47"/>
      <c r="C13" s="50" t="s">
        <v>354</v>
      </c>
      <c r="D13" s="50"/>
      <c r="E13" s="50" t="s">
        <v>356</v>
      </c>
      <c r="F13" s="50"/>
      <c r="G13" s="50" t="str">
        <f>+C13</f>
        <v>31.12.12</v>
      </c>
      <c r="H13" s="50"/>
      <c r="I13" s="50" t="str">
        <f>+E13</f>
        <v>31.12.11</v>
      </c>
      <c r="K13" s="259"/>
    </row>
    <row r="14" spans="1:11" s="40" customFormat="1" ht="15">
      <c r="A14" s="51"/>
      <c r="B14" s="263" t="s">
        <v>397</v>
      </c>
      <c r="C14" s="50" t="s">
        <v>16</v>
      </c>
      <c r="D14" s="47"/>
      <c r="E14" s="50" t="s">
        <v>16</v>
      </c>
      <c r="F14" s="47"/>
      <c r="G14" s="50" t="s">
        <v>16</v>
      </c>
      <c r="H14" s="47"/>
      <c r="I14" s="50" t="s">
        <v>16</v>
      </c>
      <c r="K14" s="259"/>
    </row>
    <row r="15" spans="1:9" ht="15">
      <c r="A15" s="47"/>
      <c r="B15" s="47"/>
      <c r="C15" s="48"/>
      <c r="D15" s="48"/>
      <c r="E15" s="49"/>
      <c r="F15" s="48"/>
      <c r="G15" s="49"/>
      <c r="H15" s="48"/>
      <c r="I15" s="49"/>
    </row>
    <row r="16" spans="1:11" ht="15">
      <c r="A16" s="48" t="s">
        <v>41</v>
      </c>
      <c r="B16" s="48"/>
      <c r="C16" s="59">
        <v>110969</v>
      </c>
      <c r="D16" s="52"/>
      <c r="E16" s="59">
        <v>131110</v>
      </c>
      <c r="F16" s="52"/>
      <c r="G16" s="53">
        <v>225876</v>
      </c>
      <c r="H16" s="52"/>
      <c r="I16" s="59">
        <v>265427</v>
      </c>
      <c r="J16" s="223"/>
      <c r="K16" s="233"/>
    </row>
    <row r="17" spans="1:11" ht="15">
      <c r="A17" s="48"/>
      <c r="B17" s="48"/>
      <c r="C17" s="59"/>
      <c r="D17" s="52"/>
      <c r="E17" s="59"/>
      <c r="F17" s="52"/>
      <c r="G17" s="53"/>
      <c r="H17" s="52"/>
      <c r="I17" s="59"/>
      <c r="K17" s="233"/>
    </row>
    <row r="18" spans="1:11" ht="15">
      <c r="A18" s="48" t="s">
        <v>147</v>
      </c>
      <c r="B18" s="48"/>
      <c r="C18" s="75">
        <v>-98297</v>
      </c>
      <c r="D18" s="52"/>
      <c r="E18" s="75">
        <v>-98258</v>
      </c>
      <c r="F18" s="53"/>
      <c r="G18" s="112">
        <v>-199825</v>
      </c>
      <c r="H18" s="53"/>
      <c r="I18" s="75">
        <v>-199193</v>
      </c>
      <c r="K18" s="233"/>
    </row>
    <row r="19" spans="1:9" ht="15">
      <c r="A19" s="48"/>
      <c r="B19" s="48"/>
      <c r="C19" s="137"/>
      <c r="D19" s="54"/>
      <c r="E19" s="137"/>
      <c r="F19" s="52"/>
      <c r="G19" s="137"/>
      <c r="H19" s="52"/>
      <c r="I19" s="137"/>
    </row>
    <row r="20" spans="1:11" ht="15">
      <c r="A20" s="47" t="s">
        <v>148</v>
      </c>
      <c r="B20" s="47"/>
      <c r="C20" s="53">
        <f>SUM(C16:C18)</f>
        <v>12672</v>
      </c>
      <c r="D20" s="54"/>
      <c r="E20" s="53">
        <f>SUM(E16:E18)</f>
        <v>32852</v>
      </c>
      <c r="F20" s="54"/>
      <c r="G20" s="53">
        <f>SUM(G16:G18)</f>
        <v>26051</v>
      </c>
      <c r="H20" s="54"/>
      <c r="I20" s="53">
        <f>SUM(I16:I18)</f>
        <v>66234</v>
      </c>
      <c r="J20" s="223"/>
      <c r="K20" s="53"/>
    </row>
    <row r="21" spans="1:9" ht="15">
      <c r="A21" s="47"/>
      <c r="B21" s="47"/>
      <c r="C21" s="52"/>
      <c r="D21" s="52"/>
      <c r="E21" s="52"/>
      <c r="F21" s="52"/>
      <c r="G21" s="54"/>
      <c r="H21" s="52"/>
      <c r="I21" s="54"/>
    </row>
    <row r="22" spans="1:11" ht="15">
      <c r="A22" s="48" t="s">
        <v>149</v>
      </c>
      <c r="B22" s="48"/>
      <c r="C22" s="59">
        <v>2503</v>
      </c>
      <c r="D22" s="52"/>
      <c r="E22" s="59">
        <v>1836</v>
      </c>
      <c r="F22" s="52"/>
      <c r="G22" s="52">
        <v>3104</v>
      </c>
      <c r="H22" s="52"/>
      <c r="I22" s="52">
        <v>3717</v>
      </c>
      <c r="K22" s="233"/>
    </row>
    <row r="23" spans="1:11" ht="15">
      <c r="A23" s="48"/>
      <c r="B23" s="48"/>
      <c r="C23" s="52"/>
      <c r="D23" s="52"/>
      <c r="E23" s="52"/>
      <c r="F23" s="52"/>
      <c r="G23" s="52"/>
      <c r="H23" s="52"/>
      <c r="I23" s="52"/>
      <c r="K23" s="233"/>
    </row>
    <row r="24" spans="1:11" ht="15">
      <c r="A24" s="48" t="s">
        <v>150</v>
      </c>
      <c r="B24" s="48"/>
      <c r="C24" s="59">
        <v>-3577</v>
      </c>
      <c r="D24" s="52"/>
      <c r="E24" s="59">
        <v>-6106</v>
      </c>
      <c r="F24" s="52"/>
      <c r="G24" s="52">
        <v>-6424</v>
      </c>
      <c r="H24" s="52"/>
      <c r="I24" s="52">
        <v>-10895</v>
      </c>
      <c r="K24" s="233"/>
    </row>
    <row r="25" spans="1:11" ht="15">
      <c r="A25" s="48"/>
      <c r="B25" s="48"/>
      <c r="C25" s="58"/>
      <c r="D25" s="52"/>
      <c r="E25" s="58"/>
      <c r="F25" s="52"/>
      <c r="G25" s="52"/>
      <c r="H25" s="52"/>
      <c r="I25" s="52"/>
      <c r="K25" s="233"/>
    </row>
    <row r="26" spans="1:11" ht="15">
      <c r="A26" s="48" t="s">
        <v>151</v>
      </c>
      <c r="B26" s="48"/>
      <c r="C26" s="75">
        <v>-3936</v>
      </c>
      <c r="D26" s="52"/>
      <c r="E26" s="75">
        <v>-3136</v>
      </c>
      <c r="F26" s="52"/>
      <c r="G26" s="112">
        <v>-8166</v>
      </c>
      <c r="H26" s="52"/>
      <c r="I26" s="112">
        <v>-7208</v>
      </c>
      <c r="K26" s="233"/>
    </row>
    <row r="27" spans="1:9" ht="15">
      <c r="A27" s="47"/>
      <c r="B27" s="47"/>
      <c r="C27" s="52"/>
      <c r="D27" s="52"/>
      <c r="E27" s="52"/>
      <c r="F27" s="52"/>
      <c r="G27" s="52"/>
      <c r="H27" s="52"/>
      <c r="I27" s="52"/>
    </row>
    <row r="28" spans="1:11" ht="15">
      <c r="A28" s="47" t="s">
        <v>140</v>
      </c>
      <c r="B28" s="47"/>
      <c r="C28" s="55">
        <f>SUM(C20:C26)</f>
        <v>7662</v>
      </c>
      <c r="D28" s="55"/>
      <c r="E28" s="55">
        <f>SUM(E20:E26)</f>
        <v>25446</v>
      </c>
      <c r="F28" s="55"/>
      <c r="G28" s="55">
        <f>SUM(G20:G26)</f>
        <v>14565</v>
      </c>
      <c r="H28" s="55"/>
      <c r="I28" s="55">
        <f>SUM(I20:I26)</f>
        <v>51848</v>
      </c>
      <c r="K28" s="57"/>
    </row>
    <row r="29" spans="1:9" ht="15">
      <c r="A29" s="48"/>
      <c r="B29" s="48"/>
      <c r="C29" s="55"/>
      <c r="D29" s="55"/>
      <c r="E29" s="55"/>
      <c r="F29" s="55"/>
      <c r="G29" s="55"/>
      <c r="H29" s="55"/>
      <c r="I29" s="55"/>
    </row>
    <row r="30" spans="1:11" ht="15">
      <c r="A30" s="48" t="s">
        <v>152</v>
      </c>
      <c r="B30" s="48"/>
      <c r="C30" s="75">
        <v>-532</v>
      </c>
      <c r="D30" s="52"/>
      <c r="E30" s="75">
        <v>-748</v>
      </c>
      <c r="F30" s="55"/>
      <c r="G30" s="139">
        <v>-987</v>
      </c>
      <c r="H30" s="55"/>
      <c r="I30" s="139">
        <v>-1339</v>
      </c>
      <c r="K30" s="233"/>
    </row>
    <row r="31" spans="1:9" ht="15">
      <c r="A31" s="48"/>
      <c r="B31" s="48"/>
      <c r="C31" s="55"/>
      <c r="D31" s="55"/>
      <c r="E31" s="55"/>
      <c r="F31" s="55"/>
      <c r="G31" s="55"/>
      <c r="H31" s="55"/>
      <c r="I31" s="55"/>
    </row>
    <row r="32" spans="1:11" ht="15">
      <c r="A32" s="47" t="s">
        <v>57</v>
      </c>
      <c r="B32" s="47"/>
      <c r="C32" s="55">
        <f>SUM(C28:C30)</f>
        <v>7130</v>
      </c>
      <c r="D32" s="55"/>
      <c r="E32" s="55">
        <f>SUM(E28:E30)</f>
        <v>24698</v>
      </c>
      <c r="F32" s="55"/>
      <c r="G32" s="55">
        <f>SUM(G28:G30)</f>
        <v>13578</v>
      </c>
      <c r="H32" s="55"/>
      <c r="I32" s="55">
        <f>SUM(I28:I30)</f>
        <v>50509</v>
      </c>
      <c r="K32" s="57"/>
    </row>
    <row r="33" spans="1:9" ht="15">
      <c r="A33" s="47"/>
      <c r="B33" s="47"/>
      <c r="C33" s="55"/>
      <c r="D33" s="55"/>
      <c r="E33" s="55"/>
      <c r="F33" s="55"/>
      <c r="G33" s="55"/>
      <c r="H33" s="55"/>
      <c r="I33" s="55"/>
    </row>
    <row r="34" spans="1:11" ht="15">
      <c r="A34" s="48" t="s">
        <v>36</v>
      </c>
      <c r="B34" s="50" t="s">
        <v>399</v>
      </c>
      <c r="C34" s="75">
        <f>-1143-32</f>
        <v>-1175</v>
      </c>
      <c r="D34" s="52"/>
      <c r="E34" s="75">
        <v>-3173</v>
      </c>
      <c r="F34" s="52"/>
      <c r="G34" s="112">
        <f>-2485-32</f>
        <v>-2517</v>
      </c>
      <c r="H34" s="52"/>
      <c r="I34" s="112">
        <v>-5112</v>
      </c>
      <c r="K34" s="233"/>
    </row>
    <row r="35" spans="1:9" ht="15">
      <c r="A35" s="47"/>
      <c r="B35" s="50"/>
      <c r="C35" s="137"/>
      <c r="D35" s="53"/>
      <c r="E35" s="137"/>
      <c r="F35" s="53"/>
      <c r="G35" s="137"/>
      <c r="H35" s="53"/>
      <c r="I35" s="137"/>
    </row>
    <row r="36" spans="1:11" ht="15">
      <c r="A36" s="47" t="s">
        <v>137</v>
      </c>
      <c r="B36" s="50" t="s">
        <v>398</v>
      </c>
      <c r="C36" s="53">
        <f>SUM(C32:C34)</f>
        <v>5955</v>
      </c>
      <c r="D36" s="52"/>
      <c r="E36" s="53">
        <f>SUM(E32:E34)</f>
        <v>21525</v>
      </c>
      <c r="F36" s="52"/>
      <c r="G36" s="53">
        <f>SUM(G32:G34)</f>
        <v>11061</v>
      </c>
      <c r="H36" s="52"/>
      <c r="I36" s="53">
        <f>SUM(I32:I34)</f>
        <v>45397</v>
      </c>
      <c r="K36" s="53"/>
    </row>
    <row r="37" spans="1:9" ht="15">
      <c r="A37" s="47"/>
      <c r="B37" s="47"/>
      <c r="C37" s="53"/>
      <c r="D37" s="53"/>
      <c r="E37" s="53"/>
      <c r="F37" s="53"/>
      <c r="G37" s="53"/>
      <c r="H37" s="53"/>
      <c r="I37" s="53"/>
    </row>
    <row r="38" spans="1:9" ht="15">
      <c r="A38" s="47" t="s">
        <v>230</v>
      </c>
      <c r="B38" s="47"/>
      <c r="C38" s="52"/>
      <c r="D38" s="52"/>
      <c r="E38" s="52"/>
      <c r="F38" s="52"/>
      <c r="G38" s="52"/>
      <c r="H38" s="52"/>
      <c r="I38" s="52"/>
    </row>
    <row r="39" spans="1:9" ht="15">
      <c r="A39" s="48" t="s">
        <v>153</v>
      </c>
      <c r="B39" s="48"/>
      <c r="C39" s="52"/>
      <c r="D39" s="52"/>
      <c r="E39" s="52"/>
      <c r="F39" s="52"/>
      <c r="G39" s="52"/>
      <c r="H39" s="52"/>
      <c r="I39" s="52"/>
    </row>
    <row r="40" spans="1:12" ht="15">
      <c r="A40" s="48" t="s">
        <v>154</v>
      </c>
      <c r="B40" s="48"/>
      <c r="C40" s="166">
        <v>144</v>
      </c>
      <c r="D40" s="52"/>
      <c r="E40" s="112">
        <v>-1990</v>
      </c>
      <c r="F40" s="52"/>
      <c r="G40" s="166">
        <v>-4213</v>
      </c>
      <c r="H40" s="52"/>
      <c r="I40" s="112">
        <v>2043</v>
      </c>
      <c r="K40" s="233"/>
      <c r="L40" s="28"/>
    </row>
    <row r="41" spans="1:9" ht="15">
      <c r="A41" s="47"/>
      <c r="B41" s="47"/>
      <c r="C41" s="52"/>
      <c r="D41" s="52"/>
      <c r="E41" s="52"/>
      <c r="F41" s="52"/>
      <c r="G41" s="52"/>
      <c r="H41" s="52"/>
      <c r="I41" s="52"/>
    </row>
    <row r="42" spans="1:9" ht="15">
      <c r="A42" s="47" t="s">
        <v>190</v>
      </c>
      <c r="B42" s="47"/>
      <c r="C42" s="52"/>
      <c r="D42" s="52"/>
      <c r="E42" s="52"/>
      <c r="F42" s="52"/>
      <c r="G42" s="52"/>
      <c r="H42" s="52"/>
      <c r="I42" s="52"/>
    </row>
    <row r="43" spans="1:11" ht="15.75" thickBot="1">
      <c r="A43" s="47" t="s">
        <v>155</v>
      </c>
      <c r="B43" s="47"/>
      <c r="C43" s="113">
        <f>SUM(C36:C40)</f>
        <v>6099</v>
      </c>
      <c r="D43" s="52"/>
      <c r="E43" s="113">
        <f>SUM(E36:E40)</f>
        <v>19535</v>
      </c>
      <c r="F43" s="52"/>
      <c r="G43" s="113">
        <f>SUM(G36:G40)</f>
        <v>6848</v>
      </c>
      <c r="H43" s="52"/>
      <c r="I43" s="113">
        <f>SUM(I36:I40)</f>
        <v>47440</v>
      </c>
      <c r="K43" s="53"/>
    </row>
    <row r="44" spans="1:9" ht="15">
      <c r="A44" s="48"/>
      <c r="B44" s="48"/>
      <c r="C44" s="48"/>
      <c r="D44" s="48"/>
      <c r="E44" s="48"/>
      <c r="F44" s="48"/>
      <c r="G44" s="48"/>
      <c r="H44" s="48"/>
      <c r="I44" s="48"/>
    </row>
    <row r="45" spans="1:9" ht="15">
      <c r="A45" s="48"/>
      <c r="B45" s="48"/>
      <c r="C45" s="56"/>
      <c r="D45" s="48"/>
      <c r="E45" s="48"/>
      <c r="F45" s="48"/>
      <c r="G45" s="48"/>
      <c r="H45" s="48"/>
      <c r="I45" s="48"/>
    </row>
    <row r="46" spans="1:9" ht="15">
      <c r="A46" s="48"/>
      <c r="B46" s="48"/>
      <c r="C46" s="70"/>
      <c r="D46" s="48"/>
      <c r="E46" s="48"/>
      <c r="F46" s="48"/>
      <c r="G46" s="48"/>
      <c r="H46" s="48"/>
      <c r="I46" s="48"/>
    </row>
    <row r="47" spans="1:9" ht="15">
      <c r="A47" s="48"/>
      <c r="B47" s="48"/>
      <c r="C47" s="48"/>
      <c r="D47" s="48"/>
      <c r="E47" s="48"/>
      <c r="F47" s="48"/>
      <c r="G47" s="48"/>
      <c r="H47" s="48"/>
      <c r="I47" s="48"/>
    </row>
    <row r="48" spans="1:9" ht="15">
      <c r="A48" s="48"/>
      <c r="B48" s="48"/>
      <c r="C48" s="48"/>
      <c r="D48" s="48"/>
      <c r="E48" s="48"/>
      <c r="F48" s="48"/>
      <c r="G48" s="48"/>
      <c r="H48" s="48"/>
      <c r="I48" s="48"/>
    </row>
    <row r="49" spans="1:9" ht="15">
      <c r="A49" s="48"/>
      <c r="B49" s="48"/>
      <c r="C49" s="48"/>
      <c r="D49" s="48"/>
      <c r="E49" s="48"/>
      <c r="F49" s="48"/>
      <c r="G49" s="48"/>
      <c r="H49" s="48"/>
      <c r="I49" s="48"/>
    </row>
    <row r="50" spans="1:9" ht="15">
      <c r="A50" s="48"/>
      <c r="B50" s="48"/>
      <c r="C50" s="48"/>
      <c r="D50" s="48"/>
      <c r="E50" s="48"/>
      <c r="F50" s="48"/>
      <c r="G50" s="48"/>
      <c r="H50" s="48"/>
      <c r="I50" s="48"/>
    </row>
    <row r="51" spans="1:9" ht="15">
      <c r="A51" s="48"/>
      <c r="B51" s="48"/>
      <c r="C51" s="48"/>
      <c r="D51" s="48"/>
      <c r="E51" s="48"/>
      <c r="F51" s="48"/>
      <c r="G51" s="48"/>
      <c r="H51" s="48"/>
      <c r="I51" s="48"/>
    </row>
    <row r="52" spans="1:9" ht="15">
      <c r="A52" s="48"/>
      <c r="B52" s="48"/>
      <c r="C52" s="48"/>
      <c r="D52" s="48"/>
      <c r="E52" s="48"/>
      <c r="F52" s="48"/>
      <c r="G52" s="48"/>
      <c r="H52" s="48"/>
      <c r="I52" s="48"/>
    </row>
    <row r="53" spans="1:9" ht="24.75" customHeight="1">
      <c r="A53" s="48"/>
      <c r="B53" s="48"/>
      <c r="C53" s="48"/>
      <c r="D53" s="48"/>
      <c r="E53" s="48"/>
      <c r="F53" s="48"/>
      <c r="G53" s="48"/>
      <c r="H53" s="48"/>
      <c r="I53" s="48"/>
    </row>
    <row r="54" spans="1:9" ht="15.75" customHeight="1">
      <c r="A54" s="274" t="s">
        <v>330</v>
      </c>
      <c r="B54" s="274"/>
      <c r="C54" s="274"/>
      <c r="D54" s="274"/>
      <c r="E54" s="274"/>
      <c r="F54" s="274"/>
      <c r="G54" s="274"/>
      <c r="H54" s="274"/>
      <c r="I54" s="274"/>
    </row>
    <row r="55" spans="1:9" ht="15">
      <c r="A55" s="274"/>
      <c r="B55" s="274"/>
      <c r="C55" s="274"/>
      <c r="D55" s="274"/>
      <c r="E55" s="274"/>
      <c r="F55" s="274"/>
      <c r="G55" s="274"/>
      <c r="H55" s="274"/>
      <c r="I55" s="274"/>
    </row>
    <row r="57" spans="1:9" ht="15">
      <c r="A57" s="273" t="str">
        <f>A7</f>
        <v>CONDENSED CONSOLIDATED STATEMENT OF COMPREHENSIVE INCOME</v>
      </c>
      <c r="B57" s="273"/>
      <c r="C57" s="273"/>
      <c r="D57" s="273"/>
      <c r="E57" s="273"/>
      <c r="F57" s="273"/>
      <c r="G57" s="273"/>
      <c r="H57" s="273"/>
      <c r="I57" s="273"/>
    </row>
    <row r="58" spans="1:9" ht="15">
      <c r="A58" s="273" t="str">
        <f>A8&amp;" (CONT'D)"</f>
        <v>FOR THE 6 MONTHS PERIOD ENDED 31 DECEMBER 2012 - UNAUDITED (CONT'D)</v>
      </c>
      <c r="B58" s="273"/>
      <c r="C58" s="273"/>
      <c r="D58" s="273"/>
      <c r="E58" s="273"/>
      <c r="F58" s="273"/>
      <c r="G58" s="273"/>
      <c r="H58" s="273"/>
      <c r="I58" s="273"/>
    </row>
    <row r="59" spans="1:9" ht="15">
      <c r="A59" s="47"/>
      <c r="B59" s="47"/>
      <c r="C59" s="48"/>
      <c r="D59" s="48"/>
      <c r="E59" s="49"/>
      <c r="F59" s="48"/>
      <c r="G59" s="49"/>
      <c r="H59" s="48"/>
      <c r="I59" s="49"/>
    </row>
    <row r="60" spans="1:9" ht="15">
      <c r="A60" s="48"/>
      <c r="B60" s="48"/>
      <c r="C60" s="48"/>
      <c r="D60" s="48"/>
      <c r="E60" s="48"/>
      <c r="F60" s="48"/>
      <c r="G60" s="48"/>
      <c r="H60" s="48"/>
      <c r="I60" s="48"/>
    </row>
    <row r="61" spans="1:9" ht="15">
      <c r="A61" s="47"/>
      <c r="B61" s="47"/>
      <c r="C61" s="272" t="s">
        <v>159</v>
      </c>
      <c r="D61" s="272"/>
      <c r="E61" s="272"/>
      <c r="F61" s="48"/>
      <c r="G61" s="272" t="s">
        <v>160</v>
      </c>
      <c r="H61" s="272"/>
      <c r="I61" s="272"/>
    </row>
    <row r="62" spans="1:11" s="40" customFormat="1" ht="15">
      <c r="A62" s="51"/>
      <c r="B62" s="51"/>
      <c r="C62" s="272" t="str">
        <f>C12</f>
        <v>3 months ended</v>
      </c>
      <c r="D62" s="272"/>
      <c r="E62" s="272"/>
      <c r="F62" s="50"/>
      <c r="G62" s="272" t="str">
        <f>G12</f>
        <v>6 months ended</v>
      </c>
      <c r="H62" s="272"/>
      <c r="I62" s="272"/>
      <c r="K62" s="259"/>
    </row>
    <row r="63" spans="1:11" s="40" customFormat="1" ht="15">
      <c r="A63" s="47"/>
      <c r="B63" s="47"/>
      <c r="C63" s="50" t="str">
        <f>+C13</f>
        <v>31.12.12</v>
      </c>
      <c r="D63" s="50"/>
      <c r="E63" s="50" t="str">
        <f>+E13</f>
        <v>31.12.11</v>
      </c>
      <c r="F63" s="50"/>
      <c r="G63" s="50" t="str">
        <f>+G13</f>
        <v>31.12.12</v>
      </c>
      <c r="H63" s="50"/>
      <c r="I63" s="50" t="str">
        <f>+I13</f>
        <v>31.12.11</v>
      </c>
      <c r="K63" s="259"/>
    </row>
    <row r="64" spans="1:11" s="40" customFormat="1" ht="15">
      <c r="A64" s="51"/>
      <c r="B64" s="51"/>
      <c r="C64" s="50" t="s">
        <v>16</v>
      </c>
      <c r="D64" s="47"/>
      <c r="E64" s="50" t="s">
        <v>16</v>
      </c>
      <c r="F64" s="47"/>
      <c r="G64" s="50" t="s">
        <v>16</v>
      </c>
      <c r="H64" s="47"/>
      <c r="I64" s="50" t="s">
        <v>16</v>
      </c>
      <c r="K64" s="259"/>
    </row>
    <row r="65" spans="1:11" s="40" customFormat="1" ht="15">
      <c r="A65" s="51"/>
      <c r="B65" s="51"/>
      <c r="C65" s="50"/>
      <c r="D65" s="47"/>
      <c r="E65" s="50"/>
      <c r="F65" s="47"/>
      <c r="G65" s="50"/>
      <c r="H65" s="47"/>
      <c r="I65" s="50"/>
      <c r="K65" s="259"/>
    </row>
    <row r="66" spans="1:9" ht="15">
      <c r="A66" s="47" t="s">
        <v>216</v>
      </c>
      <c r="B66" s="47"/>
      <c r="C66" s="53"/>
      <c r="D66" s="53"/>
      <c r="E66" s="53"/>
      <c r="F66" s="53"/>
      <c r="G66" s="53"/>
      <c r="H66" s="53"/>
      <c r="I66" s="53"/>
    </row>
    <row r="67" spans="1:11" ht="15">
      <c r="A67" s="48" t="s">
        <v>179</v>
      </c>
      <c r="B67" s="48"/>
      <c r="C67" s="53">
        <f>C70-C68</f>
        <v>5290</v>
      </c>
      <c r="D67" s="53"/>
      <c r="E67" s="138">
        <v>16530</v>
      </c>
      <c r="F67" s="53"/>
      <c r="G67" s="53">
        <f>G70-G68</f>
        <v>9496</v>
      </c>
      <c r="H67" s="53"/>
      <c r="I67" s="138">
        <v>33332</v>
      </c>
      <c r="K67" s="53"/>
    </row>
    <row r="68" spans="1:9" ht="15">
      <c r="A68" s="48" t="s">
        <v>193</v>
      </c>
      <c r="B68" s="48"/>
      <c r="C68" s="57">
        <v>665</v>
      </c>
      <c r="D68" s="57"/>
      <c r="E68" s="138">
        <v>4995</v>
      </c>
      <c r="F68" s="57"/>
      <c r="G68" s="57">
        <v>1565</v>
      </c>
      <c r="H68" s="57"/>
      <c r="I68" s="138">
        <v>12065</v>
      </c>
    </row>
    <row r="69" spans="1:12" ht="15">
      <c r="A69" s="47"/>
      <c r="B69" s="47"/>
      <c r="C69" s="114"/>
      <c r="D69" s="53"/>
      <c r="E69" s="115"/>
      <c r="F69" s="53"/>
      <c r="G69" s="114"/>
      <c r="H69" s="53"/>
      <c r="I69" s="114"/>
      <c r="K69" s="227"/>
      <c r="L69" s="3"/>
    </row>
    <row r="70" spans="1:11" ht="15.75" thickBot="1">
      <c r="A70" s="47" t="s">
        <v>137</v>
      </c>
      <c r="B70" s="47"/>
      <c r="C70" s="113">
        <f>C36</f>
        <v>5955</v>
      </c>
      <c r="D70" s="53"/>
      <c r="E70" s="113">
        <f>SUM(E67:E68)</f>
        <v>21525</v>
      </c>
      <c r="F70" s="53"/>
      <c r="G70" s="113">
        <f>G36</f>
        <v>11061</v>
      </c>
      <c r="H70" s="53"/>
      <c r="I70" s="113">
        <f>SUM(I67:I68)</f>
        <v>45397</v>
      </c>
      <c r="K70" s="53"/>
    </row>
    <row r="71" spans="1:9" ht="15">
      <c r="A71" s="47"/>
      <c r="B71" s="47"/>
      <c r="C71" s="53"/>
      <c r="D71" s="53"/>
      <c r="E71" s="53"/>
      <c r="F71" s="53"/>
      <c r="G71" s="53"/>
      <c r="H71" s="53"/>
      <c r="I71" s="53"/>
    </row>
    <row r="72" spans="1:9" ht="15">
      <c r="A72" s="47" t="s">
        <v>231</v>
      </c>
      <c r="B72" s="47"/>
      <c r="C72" s="58"/>
      <c r="D72" s="58"/>
      <c r="E72" s="58"/>
      <c r="F72" s="58"/>
      <c r="G72" s="58"/>
      <c r="H72" s="58"/>
      <c r="I72" s="58"/>
    </row>
    <row r="73" spans="1:9" ht="15">
      <c r="A73" s="47" t="s">
        <v>232</v>
      </c>
      <c r="B73" s="47"/>
      <c r="C73" s="58"/>
      <c r="D73" s="58"/>
      <c r="E73" s="58"/>
      <c r="F73" s="58"/>
      <c r="G73" s="58"/>
      <c r="H73" s="58"/>
      <c r="I73" s="58"/>
    </row>
    <row r="74" spans="1:11" ht="15">
      <c r="A74" s="48" t="s">
        <v>179</v>
      </c>
      <c r="B74" s="48"/>
      <c r="C74" s="58">
        <f>C78-C75</f>
        <v>5376</v>
      </c>
      <c r="D74" s="58"/>
      <c r="E74" s="58">
        <v>15196</v>
      </c>
      <c r="F74" s="58"/>
      <c r="G74" s="58">
        <f>G78-G75</f>
        <v>6968</v>
      </c>
      <c r="H74" s="58"/>
      <c r="I74" s="58">
        <v>34420</v>
      </c>
      <c r="K74" s="59"/>
    </row>
    <row r="75" spans="1:11" ht="15">
      <c r="A75" s="48" t="s">
        <v>193</v>
      </c>
      <c r="B75" s="48"/>
      <c r="C75" s="58">
        <f>ROUND(C68+(C40*0.4),0)</f>
        <v>723</v>
      </c>
      <c r="D75" s="58"/>
      <c r="E75" s="58">
        <v>4339</v>
      </c>
      <c r="F75" s="58"/>
      <c r="G75" s="58">
        <f>ROUND(G68+(G40*0.4),0)</f>
        <v>-120</v>
      </c>
      <c r="H75" s="58"/>
      <c r="I75" s="58">
        <v>13020</v>
      </c>
      <c r="K75" s="233"/>
    </row>
    <row r="76" spans="1:9" ht="15">
      <c r="A76" s="48"/>
      <c r="B76" s="48"/>
      <c r="C76" s="115"/>
      <c r="D76" s="58"/>
      <c r="E76" s="115"/>
      <c r="F76" s="58"/>
      <c r="G76" s="115"/>
      <c r="H76" s="58"/>
      <c r="I76" s="115"/>
    </row>
    <row r="77" spans="1:9" ht="15">
      <c r="A77" s="47" t="s">
        <v>190</v>
      </c>
      <c r="B77" s="47"/>
      <c r="C77" s="59"/>
      <c r="D77" s="58"/>
      <c r="E77" s="59"/>
      <c r="F77" s="58"/>
      <c r="G77" s="59"/>
      <c r="H77" s="58"/>
      <c r="I77" s="59"/>
    </row>
    <row r="78" spans="1:11" ht="15.75" thickBot="1">
      <c r="A78" s="47" t="s">
        <v>217</v>
      </c>
      <c r="B78" s="47"/>
      <c r="C78" s="116">
        <f>C43</f>
        <v>6099</v>
      </c>
      <c r="D78" s="58"/>
      <c r="E78" s="116">
        <f>SUM(E74:E75)</f>
        <v>19535</v>
      </c>
      <c r="F78" s="58"/>
      <c r="G78" s="116">
        <f>G43</f>
        <v>6848</v>
      </c>
      <c r="H78" s="58"/>
      <c r="I78" s="116">
        <f>SUM(I74:I75)</f>
        <v>47440</v>
      </c>
      <c r="K78" s="59"/>
    </row>
    <row r="79" spans="1:9" ht="15">
      <c r="A79" s="47"/>
      <c r="B79" s="47"/>
      <c r="C79" s="60"/>
      <c r="D79" s="60"/>
      <c r="E79" s="60"/>
      <c r="F79" s="60"/>
      <c r="G79" s="60"/>
      <c r="H79" s="60"/>
      <c r="I79" s="60"/>
    </row>
    <row r="80" spans="1:9" ht="15">
      <c r="A80" s="47" t="s">
        <v>156</v>
      </c>
      <c r="B80" s="47"/>
      <c r="C80" s="60"/>
      <c r="D80" s="60"/>
      <c r="E80" s="60"/>
      <c r="F80" s="60"/>
      <c r="G80" s="60"/>
      <c r="H80" s="60"/>
      <c r="I80" s="60"/>
    </row>
    <row r="81" spans="1:11" ht="15.75" thickBot="1">
      <c r="A81" s="47" t="s">
        <v>180</v>
      </c>
      <c r="B81" s="47"/>
      <c r="C81" s="117">
        <f>C67/(SOFP!$F$32*2)*100</f>
        <v>1.941042218585571</v>
      </c>
      <c r="D81" s="60"/>
      <c r="E81" s="117">
        <f>E67/(SOFP!$F$32*2)*100</f>
        <v>6.065298274710678</v>
      </c>
      <c r="F81" s="60"/>
      <c r="G81" s="117">
        <f>G67/(SOFP!$F$32*2)*100</f>
        <v>3.4843358993740234</v>
      </c>
      <c r="H81" s="60"/>
      <c r="I81" s="117">
        <f>I67/(SOFP!$F$32*2)*100</f>
        <v>12.23040061056602</v>
      </c>
      <c r="K81" s="260"/>
    </row>
    <row r="82" spans="1:9" ht="15">
      <c r="A82" s="48"/>
      <c r="B82" s="48"/>
      <c r="C82" s="48"/>
      <c r="D82" s="48"/>
      <c r="E82" s="48"/>
      <c r="F82" s="48"/>
      <c r="G82" s="48"/>
      <c r="H82" s="48"/>
      <c r="I82" s="48"/>
    </row>
    <row r="83" spans="1:9" ht="15">
      <c r="A83" s="61"/>
      <c r="B83" s="61"/>
      <c r="C83" s="62"/>
      <c r="D83" s="62"/>
      <c r="E83" s="62"/>
      <c r="F83" s="62"/>
      <c r="G83" s="62"/>
      <c r="H83" s="62"/>
      <c r="I83" s="62"/>
    </row>
    <row r="84" spans="1:9" ht="15">
      <c r="A84" s="48"/>
      <c r="B84" s="48"/>
      <c r="C84" s="48"/>
      <c r="D84" s="48"/>
      <c r="E84" s="48"/>
      <c r="F84" s="48"/>
      <c r="G84" s="48"/>
      <c r="H84" s="48"/>
      <c r="I84" s="48"/>
    </row>
    <row r="85" spans="1:9" ht="15">
      <c r="A85" s="48"/>
      <c r="B85" s="48"/>
      <c r="C85" s="70"/>
      <c r="D85" s="48"/>
      <c r="E85" s="48"/>
      <c r="F85" s="48"/>
      <c r="G85" s="70"/>
      <c r="H85" s="48"/>
      <c r="I85" s="48"/>
    </row>
    <row r="86" spans="1:9" ht="15">
      <c r="A86" s="48"/>
      <c r="B86" s="48"/>
      <c r="C86" s="48"/>
      <c r="D86" s="48"/>
      <c r="E86" s="48"/>
      <c r="F86" s="48"/>
      <c r="G86" s="48"/>
      <c r="H86" s="48"/>
      <c r="I86" s="48"/>
    </row>
    <row r="87" spans="1:9" ht="15">
      <c r="A87" s="48"/>
      <c r="B87" s="48"/>
      <c r="C87" s="48"/>
      <c r="D87" s="48"/>
      <c r="E87" s="48"/>
      <c r="F87" s="48"/>
      <c r="G87" s="48"/>
      <c r="H87" s="48"/>
      <c r="I87" s="48"/>
    </row>
    <row r="88" spans="1:9" ht="15">
      <c r="A88" s="48"/>
      <c r="B88" s="48"/>
      <c r="C88" s="48"/>
      <c r="D88" s="48"/>
      <c r="E88" s="48"/>
      <c r="F88" s="48"/>
      <c r="G88" s="48"/>
      <c r="H88" s="48"/>
      <c r="I88" s="48"/>
    </row>
    <row r="89" spans="1:9" ht="15">
      <c r="A89" s="48"/>
      <c r="B89" s="48"/>
      <c r="C89" s="48"/>
      <c r="D89" s="48"/>
      <c r="E89" s="48"/>
      <c r="F89" s="48"/>
      <c r="G89" s="48"/>
      <c r="H89" s="48"/>
      <c r="I89" s="48"/>
    </row>
    <row r="90" spans="1:9" ht="15">
      <c r="A90" s="48"/>
      <c r="B90" s="48"/>
      <c r="C90" s="48"/>
      <c r="D90" s="48"/>
      <c r="E90" s="48"/>
      <c r="F90" s="48"/>
      <c r="G90" s="48"/>
      <c r="H90" s="48"/>
      <c r="I90" s="48"/>
    </row>
    <row r="91" spans="1:9" ht="15">
      <c r="A91" s="48"/>
      <c r="B91" s="48"/>
      <c r="C91" s="48"/>
      <c r="D91" s="48"/>
      <c r="E91" s="48"/>
      <c r="F91" s="48"/>
      <c r="G91" s="48"/>
      <c r="H91" s="48"/>
      <c r="I91" s="48"/>
    </row>
    <row r="92" spans="1:9" ht="15">
      <c r="A92" s="48"/>
      <c r="B92" s="48"/>
      <c r="C92" s="48"/>
      <c r="D92" s="48"/>
      <c r="E92" s="48"/>
      <c r="F92" s="48"/>
      <c r="G92" s="48"/>
      <c r="H92" s="48"/>
      <c r="I92" s="48"/>
    </row>
    <row r="93" spans="1:9" ht="15">
      <c r="A93" s="48"/>
      <c r="B93" s="48"/>
      <c r="C93" s="48"/>
      <c r="D93" s="48"/>
      <c r="E93" s="48"/>
      <c r="F93" s="48"/>
      <c r="G93" s="48"/>
      <c r="H93" s="48"/>
      <c r="I93" s="48"/>
    </row>
    <row r="94" spans="1:9" ht="15">
      <c r="A94" s="48"/>
      <c r="B94" s="48"/>
      <c r="C94" s="48"/>
      <c r="D94" s="48"/>
      <c r="E94" s="48"/>
      <c r="F94" s="48"/>
      <c r="G94" s="48"/>
      <c r="H94" s="48"/>
      <c r="I94" s="48"/>
    </row>
    <row r="95" spans="1:9" ht="15">
      <c r="A95" s="48"/>
      <c r="B95" s="48"/>
      <c r="C95" s="48"/>
      <c r="D95" s="48"/>
      <c r="E95" s="48"/>
      <c r="F95" s="48"/>
      <c r="G95" s="48"/>
      <c r="H95" s="48"/>
      <c r="I95" s="48"/>
    </row>
    <row r="96" spans="1:9" ht="15">
      <c r="A96" s="48"/>
      <c r="B96" s="48"/>
      <c r="C96" s="48"/>
      <c r="D96" s="48"/>
      <c r="E96" s="48"/>
      <c r="F96" s="48"/>
      <c r="G96" s="48"/>
      <c r="H96" s="48"/>
      <c r="I96" s="48"/>
    </row>
    <row r="97" spans="1:9" ht="15">
      <c r="A97" s="48"/>
      <c r="B97" s="48"/>
      <c r="C97" s="48"/>
      <c r="D97" s="48"/>
      <c r="E97" s="48"/>
      <c r="F97" s="48"/>
      <c r="G97" s="48"/>
      <c r="H97" s="48"/>
      <c r="I97" s="48"/>
    </row>
    <row r="98" spans="1:9" ht="15">
      <c r="A98" s="48"/>
      <c r="B98" s="48"/>
      <c r="C98" s="48"/>
      <c r="D98" s="48"/>
      <c r="E98" s="48"/>
      <c r="F98" s="48"/>
      <c r="G98" s="48"/>
      <c r="H98" s="48"/>
      <c r="I98" s="48"/>
    </row>
    <row r="99" spans="1:9" ht="15">
      <c r="A99" s="48"/>
      <c r="B99" s="48"/>
      <c r="C99" s="48"/>
      <c r="D99" s="48"/>
      <c r="E99" s="48"/>
      <c r="F99" s="48"/>
      <c r="G99" s="48"/>
      <c r="H99" s="48"/>
      <c r="I99" s="48"/>
    </row>
    <row r="100" spans="1:9" ht="15">
      <c r="A100" s="48"/>
      <c r="B100" s="48"/>
      <c r="C100" s="48"/>
      <c r="D100" s="48"/>
      <c r="E100" s="48"/>
      <c r="F100" s="48"/>
      <c r="G100" s="48"/>
      <c r="H100" s="48"/>
      <c r="I100" s="48"/>
    </row>
    <row r="101" spans="1:9" ht="15">
      <c r="A101" s="48"/>
      <c r="B101" s="48"/>
      <c r="C101" s="48"/>
      <c r="D101" s="48"/>
      <c r="E101" s="48"/>
      <c r="F101" s="48"/>
      <c r="G101" s="48"/>
      <c r="H101" s="48"/>
      <c r="I101" s="48"/>
    </row>
    <row r="102" spans="1:9" ht="15">
      <c r="A102" s="48"/>
      <c r="B102" s="48"/>
      <c r="C102" s="48"/>
      <c r="D102" s="48"/>
      <c r="E102" s="48"/>
      <c r="F102" s="48"/>
      <c r="G102" s="48"/>
      <c r="H102" s="48"/>
      <c r="I102" s="48"/>
    </row>
    <row r="103" spans="1:9" ht="24.75" customHeight="1">
      <c r="A103" s="48"/>
      <c r="B103" s="48"/>
      <c r="C103" s="48"/>
      <c r="D103" s="48"/>
      <c r="E103" s="48"/>
      <c r="F103" s="48"/>
      <c r="G103" s="48"/>
      <c r="H103" s="48"/>
      <c r="I103" s="48"/>
    </row>
    <row r="104" spans="1:9" ht="15">
      <c r="A104" s="274" t="s">
        <v>330</v>
      </c>
      <c r="B104" s="274"/>
      <c r="C104" s="274"/>
      <c r="D104" s="274"/>
      <c r="E104" s="274"/>
      <c r="F104" s="274"/>
      <c r="G104" s="274"/>
      <c r="H104" s="274"/>
      <c r="I104" s="274"/>
    </row>
    <row r="105" spans="1:9" ht="15">
      <c r="A105" s="274"/>
      <c r="B105" s="274"/>
      <c r="C105" s="274"/>
      <c r="D105" s="274"/>
      <c r="E105" s="274"/>
      <c r="F105" s="274"/>
      <c r="G105" s="274"/>
      <c r="H105" s="274"/>
      <c r="I105" s="274"/>
    </row>
  </sheetData>
  <sheetProtection/>
  <mergeCells count="16">
    <mergeCell ref="A104:I105"/>
    <mergeCell ref="A4:I4"/>
    <mergeCell ref="C62:E62"/>
    <mergeCell ref="G62:I62"/>
    <mergeCell ref="A2:I3"/>
    <mergeCell ref="A57:I57"/>
    <mergeCell ref="C12:E12"/>
    <mergeCell ref="G12:I12"/>
    <mergeCell ref="A8:I8"/>
    <mergeCell ref="A7:I7"/>
    <mergeCell ref="C11:E11"/>
    <mergeCell ref="G11:I11"/>
    <mergeCell ref="A58:I58"/>
    <mergeCell ref="A54:I55"/>
    <mergeCell ref="C61:E61"/>
    <mergeCell ref="G61:I61"/>
  </mergeCells>
  <printOptions/>
  <pageMargins left="0.7874015748031497" right="0.1968503937007874" top="0.3937007874015748" bottom="0.4724409448818898" header="0.1968503937007874" footer="0.1968503937007874"/>
  <pageSetup firstPageNumber="2" useFirstPageNumber="1" horizontalDpi="600" verticalDpi="600" orientation="portrait" paperSize="9" scale="91" r:id="rId3"/>
  <headerFooter>
    <oddFooter>&amp;C&amp;P</oddFooter>
  </headerFooter>
  <legacyDrawing r:id="rId2"/>
  <oleObjects>
    <oleObject progId="Word.Picture.8" shapeId="826483" r:id="rId1"/>
  </oleObjects>
</worksheet>
</file>

<file path=xl/worksheets/sheet3.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5.75"/>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56"/>
  <sheetViews>
    <sheetView showGridLines="0" zoomScaleSheetLayoutView="100" zoomScalePageLayoutView="0" workbookViewId="0" topLeftCell="A1">
      <selection activeCell="D48" sqref="D48"/>
    </sheetView>
  </sheetViews>
  <sheetFormatPr defaultColWidth="9.00390625" defaultRowHeight="15.75"/>
  <cols>
    <col min="1" max="1" width="22.75390625" style="15" bestFit="1" customWidth="1"/>
    <col min="2" max="2" width="8.125" style="15" customWidth="1"/>
    <col min="3" max="3" width="9.00390625" style="15" customWidth="1"/>
    <col min="4" max="4" width="9.375" style="15" customWidth="1"/>
    <col min="5" max="5" width="9.125" style="15" customWidth="1"/>
    <col min="6" max="6" width="8.125" style="15" customWidth="1"/>
    <col min="7" max="7" width="13.75390625" style="15" bestFit="1" customWidth="1"/>
    <col min="8" max="8" width="9.75390625" style="15" customWidth="1"/>
    <col min="9" max="10" width="9.00390625" style="236" hidden="1" customWidth="1"/>
    <col min="11" max="11" width="9.00390625" style="236" customWidth="1"/>
    <col min="12" max="12" width="8.875" style="236" bestFit="1" customWidth="1"/>
    <col min="13" max="13" width="9.25390625" style="236" bestFit="1" customWidth="1"/>
    <col min="14" max="14" width="11.375" style="236" bestFit="1" customWidth="1"/>
    <col min="15" max="15" width="9.50390625" style="236" bestFit="1" customWidth="1"/>
    <col min="16" max="16" width="8.875" style="236" bestFit="1" customWidth="1"/>
    <col min="17" max="17" width="13.875" style="236" bestFit="1" customWidth="1"/>
    <col min="18" max="18" width="8.875" style="236" bestFit="1" customWidth="1"/>
    <col min="19" max="16384" width="9.00390625" style="236" customWidth="1"/>
  </cols>
  <sheetData>
    <row r="1" spans="1:4" ht="19.5" customHeight="1">
      <c r="A1" s="19"/>
      <c r="B1" s="19"/>
      <c r="C1" s="19"/>
      <c r="D1" s="19"/>
    </row>
    <row r="2" spans="1:8" ht="15.75" customHeight="1">
      <c r="A2" s="280" t="s">
        <v>161</v>
      </c>
      <c r="B2" s="280"/>
      <c r="C2" s="280"/>
      <c r="D2" s="280"/>
      <c r="E2" s="280"/>
      <c r="F2" s="280"/>
      <c r="G2" s="280"/>
      <c r="H2" s="280"/>
    </row>
    <row r="3" spans="1:8" ht="15.75" customHeight="1">
      <c r="A3" s="280"/>
      <c r="B3" s="280"/>
      <c r="C3" s="280"/>
      <c r="D3" s="280"/>
      <c r="E3" s="280"/>
      <c r="F3" s="280"/>
      <c r="G3" s="280"/>
      <c r="H3" s="280"/>
    </row>
    <row r="4" spans="1:8" ht="21">
      <c r="A4" s="271" t="s">
        <v>39</v>
      </c>
      <c r="B4" s="271"/>
      <c r="C4" s="271"/>
      <c r="D4" s="271"/>
      <c r="E4" s="271"/>
      <c r="F4" s="271"/>
      <c r="G4" s="271"/>
      <c r="H4" s="271"/>
    </row>
    <row r="6" spans="1:8" ht="13.5">
      <c r="A6" s="283" t="s">
        <v>168</v>
      </c>
      <c r="B6" s="283"/>
      <c r="C6" s="283"/>
      <c r="D6" s="283"/>
      <c r="E6" s="283"/>
      <c r="F6" s="283"/>
      <c r="G6" s="283"/>
      <c r="H6" s="283"/>
    </row>
    <row r="7" spans="1:8" ht="13.5">
      <c r="A7" s="284" t="str">
        <f>SOCI!A8</f>
        <v>FOR THE 6 MONTHS PERIOD ENDED 31 DECEMBER 2012 - UNAUDITED</v>
      </c>
      <c r="B7" s="284"/>
      <c r="C7" s="284"/>
      <c r="D7" s="284"/>
      <c r="E7" s="284"/>
      <c r="F7" s="284"/>
      <c r="G7" s="284"/>
      <c r="H7" s="284"/>
    </row>
    <row r="8" spans="1:6" ht="13.5">
      <c r="A8" s="235"/>
      <c r="B8" s="235"/>
      <c r="C8" s="235"/>
      <c r="D8" s="235"/>
      <c r="E8" s="235"/>
      <c r="F8" s="235"/>
    </row>
    <row r="9" spans="1:6" ht="13.5">
      <c r="A9" s="235"/>
      <c r="B9" s="235"/>
      <c r="C9" s="235"/>
      <c r="D9" s="235"/>
      <c r="E9" s="235"/>
      <c r="F9" s="235"/>
    </row>
    <row r="10" spans="1:6" ht="13.5">
      <c r="A10" s="235"/>
      <c r="B10" s="281" t="s">
        <v>218</v>
      </c>
      <c r="C10" s="282"/>
      <c r="D10" s="282"/>
      <c r="E10" s="282"/>
      <c r="F10" s="282"/>
    </row>
    <row r="11" spans="1:18" ht="13.5">
      <c r="A11" s="235"/>
      <c r="C11" s="277" t="s">
        <v>219</v>
      </c>
      <c r="D11" s="278"/>
      <c r="E11" s="237" t="s">
        <v>201</v>
      </c>
      <c r="F11" s="19"/>
      <c r="K11" s="238"/>
      <c r="L11" s="238"/>
      <c r="M11" s="238"/>
      <c r="N11" s="238"/>
      <c r="O11" s="238"/>
      <c r="P11" s="238"/>
      <c r="Q11" s="238"/>
      <c r="R11" s="238"/>
    </row>
    <row r="12" spans="1:18" s="239" customFormat="1" ht="13.5">
      <c r="A12" s="235"/>
      <c r="B12" s="235"/>
      <c r="C12" s="235"/>
      <c r="D12" s="35" t="s">
        <v>43</v>
      </c>
      <c r="E12" s="235"/>
      <c r="F12" s="235"/>
      <c r="G12" s="235"/>
      <c r="H12" s="235"/>
      <c r="K12" s="240"/>
      <c r="L12" s="240"/>
      <c r="M12" s="240"/>
      <c r="N12" s="240"/>
      <c r="O12" s="240"/>
      <c r="P12" s="240"/>
      <c r="Q12" s="240"/>
      <c r="R12" s="240"/>
    </row>
    <row r="13" spans="1:18" s="239" customFormat="1" ht="13.5">
      <c r="A13" s="235"/>
      <c r="B13" s="35" t="s">
        <v>44</v>
      </c>
      <c r="C13" s="35" t="s">
        <v>44</v>
      </c>
      <c r="D13" s="35" t="s">
        <v>45</v>
      </c>
      <c r="E13" s="35" t="s">
        <v>46</v>
      </c>
      <c r="F13" s="35"/>
      <c r="G13" s="35" t="s">
        <v>191</v>
      </c>
      <c r="H13" s="35" t="s">
        <v>47</v>
      </c>
      <c r="K13" s="240"/>
      <c r="L13" s="240"/>
      <c r="M13" s="240"/>
      <c r="N13" s="240"/>
      <c r="O13" s="240"/>
      <c r="P13" s="240"/>
      <c r="Q13" s="240"/>
      <c r="R13" s="240"/>
    </row>
    <row r="14" spans="1:18" s="239" customFormat="1" ht="13.5">
      <c r="A14" s="235"/>
      <c r="B14" s="35" t="s">
        <v>48</v>
      </c>
      <c r="C14" s="35" t="s">
        <v>49</v>
      </c>
      <c r="D14" s="35" t="s">
        <v>50</v>
      </c>
      <c r="E14" s="35" t="s">
        <v>51</v>
      </c>
      <c r="F14" s="35" t="s">
        <v>52</v>
      </c>
      <c r="G14" s="35" t="s">
        <v>192</v>
      </c>
      <c r="H14" s="35" t="s">
        <v>53</v>
      </c>
      <c r="K14" s="240"/>
      <c r="L14" s="240"/>
      <c r="M14" s="240"/>
      <c r="N14" s="240"/>
      <c r="O14" s="240"/>
      <c r="P14" s="240"/>
      <c r="Q14" s="240"/>
      <c r="R14" s="240"/>
    </row>
    <row r="15" spans="1:18" s="239" customFormat="1" ht="13.5">
      <c r="A15" s="235"/>
      <c r="B15" s="35" t="s">
        <v>54</v>
      </c>
      <c r="C15" s="35" t="s">
        <v>54</v>
      </c>
      <c r="D15" s="35" t="s">
        <v>54</v>
      </c>
      <c r="E15" s="35" t="s">
        <v>54</v>
      </c>
      <c r="F15" s="35" t="s">
        <v>54</v>
      </c>
      <c r="G15" s="35" t="s">
        <v>54</v>
      </c>
      <c r="H15" s="35" t="s">
        <v>54</v>
      </c>
      <c r="K15" s="240"/>
      <c r="L15" s="240"/>
      <c r="M15" s="240"/>
      <c r="N15" s="240"/>
      <c r="O15" s="240"/>
      <c r="P15" s="240"/>
      <c r="Q15" s="240"/>
      <c r="R15" s="240"/>
    </row>
    <row r="16" spans="1:18" ht="13.5">
      <c r="A16" s="241"/>
      <c r="B16" s="237"/>
      <c r="C16" s="237"/>
      <c r="D16" s="237"/>
      <c r="E16" s="237"/>
      <c r="F16" s="237"/>
      <c r="G16" s="237"/>
      <c r="K16" s="238"/>
      <c r="L16" s="238"/>
      <c r="M16" s="238"/>
      <c r="N16" s="238"/>
      <c r="O16" s="238"/>
      <c r="P16" s="238"/>
      <c r="Q16" s="238"/>
      <c r="R16" s="238"/>
    </row>
    <row r="17" spans="1:18" ht="13.5">
      <c r="A17" s="235" t="s">
        <v>203</v>
      </c>
      <c r="B17" s="242">
        <v>136267</v>
      </c>
      <c r="C17" s="242">
        <v>2513</v>
      </c>
      <c r="D17" s="242">
        <f>-21391+23638</f>
        <v>2247</v>
      </c>
      <c r="E17" s="242">
        <f>222413-23638</f>
        <v>198775</v>
      </c>
      <c r="F17" s="242">
        <f>SUM(B17:E17)</f>
        <v>339802</v>
      </c>
      <c r="G17" s="242">
        <v>47626</v>
      </c>
      <c r="H17" s="242">
        <f>SUM(F17:G17)</f>
        <v>387428</v>
      </c>
      <c r="K17" s="238"/>
      <c r="L17" s="243"/>
      <c r="M17" s="243"/>
      <c r="N17" s="243"/>
      <c r="O17" s="243"/>
      <c r="P17" s="243"/>
      <c r="Q17" s="243"/>
      <c r="R17" s="243"/>
    </row>
    <row r="18" spans="2:18" ht="13.5">
      <c r="B18" s="242"/>
      <c r="C18" s="242"/>
      <c r="D18" s="242"/>
      <c r="E18" s="242"/>
      <c r="F18" s="242"/>
      <c r="G18" s="242"/>
      <c r="H18" s="242"/>
      <c r="K18" s="238"/>
      <c r="L18" s="243"/>
      <c r="M18" s="243"/>
      <c r="N18" s="243"/>
      <c r="O18" s="243"/>
      <c r="P18" s="243"/>
      <c r="Q18" s="243"/>
      <c r="R18" s="243"/>
    </row>
    <row r="19" spans="1:18" ht="13.5">
      <c r="A19" s="15" t="s">
        <v>322</v>
      </c>
      <c r="B19" s="244"/>
      <c r="C19" s="244"/>
      <c r="D19" s="244"/>
      <c r="E19" s="244"/>
      <c r="F19" s="242"/>
      <c r="G19" s="244"/>
      <c r="H19" s="242"/>
      <c r="I19" s="245"/>
      <c r="K19" s="238"/>
      <c r="L19" s="243"/>
      <c r="M19" s="243"/>
      <c r="N19" s="243"/>
      <c r="O19" s="243"/>
      <c r="P19" s="243"/>
      <c r="Q19" s="243"/>
      <c r="R19" s="243"/>
    </row>
    <row r="20" spans="1:18" ht="13.5">
      <c r="A20" s="15" t="s">
        <v>157</v>
      </c>
      <c r="B20" s="246">
        <v>0</v>
      </c>
      <c r="C20" s="246">
        <v>0</v>
      </c>
      <c r="D20" s="246">
        <f>SOCI!G74-SOCI!G67</f>
        <v>-2528</v>
      </c>
      <c r="E20" s="246">
        <f>SOCI!G67</f>
        <v>9496</v>
      </c>
      <c r="F20" s="242">
        <f>SUM(B20:E20)</f>
        <v>6968</v>
      </c>
      <c r="G20" s="246">
        <f>SOCI!G75</f>
        <v>-120</v>
      </c>
      <c r="H20" s="242">
        <f>SUM(F20:G20)</f>
        <v>6848</v>
      </c>
      <c r="I20" s="247">
        <f>H20-SOCI!G78</f>
        <v>0</v>
      </c>
      <c r="J20" s="245">
        <f>E20-SOCI!G70</f>
        <v>-1565</v>
      </c>
      <c r="K20" s="248"/>
      <c r="L20" s="243"/>
      <c r="M20" s="243"/>
      <c r="N20" s="243"/>
      <c r="O20" s="238"/>
      <c r="P20" s="243"/>
      <c r="Q20" s="243"/>
      <c r="R20" s="243"/>
    </row>
    <row r="21" spans="2:18" ht="13.5">
      <c r="B21" s="246"/>
      <c r="C21" s="246"/>
      <c r="D21" s="246"/>
      <c r="E21" s="246"/>
      <c r="F21" s="242"/>
      <c r="G21" s="246"/>
      <c r="H21" s="242"/>
      <c r="I21" s="247"/>
      <c r="J21" s="245"/>
      <c r="K21" s="248"/>
      <c r="L21" s="243"/>
      <c r="M21" s="243"/>
      <c r="N21" s="243"/>
      <c r="O21" s="238"/>
      <c r="P21" s="243"/>
      <c r="Q21" s="243"/>
      <c r="R21" s="243"/>
    </row>
    <row r="22" spans="1:18" s="15" customFormat="1" ht="14.25">
      <c r="A22" s="249" t="s">
        <v>204</v>
      </c>
      <c r="B22" s="246"/>
      <c r="C22" s="246"/>
      <c r="D22" s="246"/>
      <c r="E22" s="246"/>
      <c r="F22" s="242"/>
      <c r="G22" s="246"/>
      <c r="H22" s="242"/>
      <c r="I22" s="247"/>
      <c r="J22" s="244"/>
      <c r="K22" s="250"/>
      <c r="L22" s="33"/>
      <c r="M22" s="33"/>
      <c r="N22" s="33"/>
      <c r="O22" s="33"/>
      <c r="P22" s="33"/>
      <c r="Q22" s="33"/>
      <c r="R22" s="33"/>
    </row>
    <row r="23" spans="1:18" s="15" customFormat="1" ht="13.5">
      <c r="A23" s="15" t="s">
        <v>198</v>
      </c>
      <c r="B23" s="246">
        <v>0</v>
      </c>
      <c r="C23" s="246">
        <v>0</v>
      </c>
      <c r="D23" s="246">
        <v>0</v>
      </c>
      <c r="E23" s="246">
        <f>-NOTES!F133/1000</f>
        <v>-4087.998</v>
      </c>
      <c r="F23" s="242">
        <f>SUM(B23:E23)</f>
        <v>-4087.998</v>
      </c>
      <c r="G23" s="246">
        <v>0</v>
      </c>
      <c r="H23" s="242">
        <f>SUM(F23:G23)</f>
        <v>-4087.998</v>
      </c>
      <c r="I23" s="247"/>
      <c r="J23" s="244"/>
      <c r="K23" s="80"/>
      <c r="L23" s="33"/>
      <c r="M23" s="33"/>
      <c r="N23" s="33"/>
      <c r="O23" s="33"/>
      <c r="P23" s="33"/>
      <c r="Q23" s="33"/>
      <c r="R23" s="33"/>
    </row>
    <row r="24" spans="2:18" ht="13.5">
      <c r="B24" s="251"/>
      <c r="C24" s="251"/>
      <c r="D24" s="251"/>
      <c r="E24" s="251"/>
      <c r="F24" s="251"/>
      <c r="G24" s="251"/>
      <c r="H24" s="251"/>
      <c r="K24" s="238"/>
      <c r="L24" s="243"/>
      <c r="M24" s="243"/>
      <c r="N24" s="243"/>
      <c r="O24" s="243"/>
      <c r="P24" s="243"/>
      <c r="Q24" s="243"/>
      <c r="R24" s="243"/>
    </row>
    <row r="25" spans="1:18" ht="14.25" thickBot="1">
      <c r="A25" s="235" t="s">
        <v>357</v>
      </c>
      <c r="B25" s="252">
        <f aca="true" t="shared" si="0" ref="B25:H25">SUM(B17:B24)</f>
        <v>136267</v>
      </c>
      <c r="C25" s="252">
        <f t="shared" si="0"/>
        <v>2513</v>
      </c>
      <c r="D25" s="252">
        <f t="shared" si="0"/>
        <v>-281</v>
      </c>
      <c r="E25" s="252">
        <f t="shared" si="0"/>
        <v>204183.002</v>
      </c>
      <c r="F25" s="252">
        <f t="shared" si="0"/>
        <v>342682.002</v>
      </c>
      <c r="G25" s="252">
        <f t="shared" si="0"/>
        <v>47506</v>
      </c>
      <c r="H25" s="252">
        <f t="shared" si="0"/>
        <v>390188.002</v>
      </c>
      <c r="K25" s="238"/>
      <c r="L25" s="243"/>
      <c r="M25" s="243"/>
      <c r="N25" s="243"/>
      <c r="O25" s="243"/>
      <c r="P25" s="243"/>
      <c r="Q25" s="243"/>
      <c r="R25" s="243"/>
    </row>
    <row r="26" spans="2:18" ht="14.25" thickTop="1">
      <c r="B26" s="242"/>
      <c r="C26" s="242"/>
      <c r="D26" s="242"/>
      <c r="E26" s="242"/>
      <c r="F26" s="242"/>
      <c r="G26" s="242"/>
      <c r="H26" s="253"/>
      <c r="K26" s="254"/>
      <c r="L26" s="238"/>
      <c r="M26" s="238"/>
      <c r="N26" s="238"/>
      <c r="O26" s="238"/>
      <c r="P26" s="238"/>
      <c r="Q26" s="238"/>
      <c r="R26" s="255"/>
    </row>
    <row r="27" spans="2:18" ht="13.5">
      <c r="B27" s="242"/>
      <c r="C27" s="242"/>
      <c r="D27" s="242"/>
      <c r="E27" s="242"/>
      <c r="F27" s="242"/>
      <c r="G27" s="242"/>
      <c r="H27" s="242"/>
      <c r="K27" s="238"/>
      <c r="L27" s="238"/>
      <c r="M27" s="238"/>
      <c r="N27" s="238"/>
      <c r="O27" s="238"/>
      <c r="P27" s="238"/>
      <c r="Q27" s="238"/>
      <c r="R27" s="238"/>
    </row>
    <row r="28" spans="1:8" ht="13.5">
      <c r="A28" s="241"/>
      <c r="B28" s="242"/>
      <c r="C28" s="242"/>
      <c r="D28" s="242"/>
      <c r="E28" s="242"/>
      <c r="F28" s="242"/>
      <c r="G28" s="242"/>
      <c r="H28" s="242"/>
    </row>
    <row r="29" spans="1:8" s="15" customFormat="1" ht="13.5">
      <c r="A29" s="235" t="s">
        <v>202</v>
      </c>
      <c r="B29" s="242">
        <v>136267</v>
      </c>
      <c r="C29" s="242">
        <v>2513</v>
      </c>
      <c r="D29" s="242">
        <f>-23638+23638</f>
        <v>0</v>
      </c>
      <c r="E29" s="242">
        <f>177504-23639</f>
        <v>153865</v>
      </c>
      <c r="F29" s="242">
        <f>SUM(B29:E29)</f>
        <v>292645</v>
      </c>
      <c r="G29" s="242">
        <v>31195</v>
      </c>
      <c r="H29" s="242">
        <f>SUM(F29:G29)</f>
        <v>323840</v>
      </c>
    </row>
    <row r="30" spans="1:8" s="15" customFormat="1" ht="13.5">
      <c r="A30" s="95"/>
      <c r="B30" s="242"/>
      <c r="C30" s="242"/>
      <c r="D30" s="242"/>
      <c r="E30" s="242"/>
      <c r="F30" s="242"/>
      <c r="G30" s="242"/>
      <c r="H30" s="242"/>
    </row>
    <row r="31" spans="1:8" s="15" customFormat="1" ht="13.5">
      <c r="A31" s="15" t="s">
        <v>183</v>
      </c>
      <c r="B31" s="244"/>
      <c r="C31" s="244"/>
      <c r="D31" s="244"/>
      <c r="E31" s="244"/>
      <c r="F31" s="244"/>
      <c r="G31" s="244"/>
      <c r="H31" s="244"/>
    </row>
    <row r="32" spans="1:9" s="15" customFormat="1" ht="13.5">
      <c r="A32" s="15" t="s">
        <v>157</v>
      </c>
      <c r="B32" s="246">
        <v>0</v>
      </c>
      <c r="C32" s="246">
        <v>0</v>
      </c>
      <c r="D32" s="246">
        <v>1088</v>
      </c>
      <c r="E32" s="246">
        <v>33332</v>
      </c>
      <c r="F32" s="242">
        <f>SUM(B32:E32)</f>
        <v>34420</v>
      </c>
      <c r="G32" s="246">
        <v>13020</v>
      </c>
      <c r="H32" s="242">
        <f>SUM(F32:G32)</f>
        <v>47440</v>
      </c>
      <c r="I32" s="244">
        <f>H32-SOCI!I78</f>
        <v>0</v>
      </c>
    </row>
    <row r="33" spans="2:9" s="15" customFormat="1" ht="13.5">
      <c r="B33" s="246"/>
      <c r="C33" s="246"/>
      <c r="D33" s="246"/>
      <c r="E33" s="246"/>
      <c r="F33" s="242"/>
      <c r="G33" s="246"/>
      <c r="H33" s="242"/>
      <c r="I33" s="244"/>
    </row>
    <row r="34" spans="1:11" s="15" customFormat="1" ht="14.25" thickBot="1">
      <c r="A34" s="235" t="s">
        <v>358</v>
      </c>
      <c r="B34" s="256">
        <f aca="true" t="shared" si="1" ref="B34:H34">SUM(B29:B33)</f>
        <v>136267</v>
      </c>
      <c r="C34" s="256">
        <f t="shared" si="1"/>
        <v>2513</v>
      </c>
      <c r="D34" s="256">
        <f t="shared" si="1"/>
        <v>1088</v>
      </c>
      <c r="E34" s="256">
        <f t="shared" si="1"/>
        <v>187197</v>
      </c>
      <c r="F34" s="256">
        <f t="shared" si="1"/>
        <v>327065</v>
      </c>
      <c r="G34" s="256">
        <f t="shared" si="1"/>
        <v>44215</v>
      </c>
      <c r="H34" s="256">
        <f t="shared" si="1"/>
        <v>371280</v>
      </c>
      <c r="K34" s="244"/>
    </row>
    <row r="35" spans="2:8" ht="14.25" thickTop="1">
      <c r="B35" s="257"/>
      <c r="C35" s="257"/>
      <c r="D35" s="257"/>
      <c r="E35" s="257"/>
      <c r="F35" s="257"/>
      <c r="G35" s="257"/>
      <c r="H35" s="257"/>
    </row>
    <row r="52" ht="12" customHeight="1"/>
    <row r="53" spans="1:8" ht="13.5">
      <c r="A53" s="279" t="s">
        <v>332</v>
      </c>
      <c r="B53" s="279"/>
      <c r="C53" s="279"/>
      <c r="D53" s="279"/>
      <c r="E53" s="279"/>
      <c r="F53" s="279"/>
      <c r="G53" s="279"/>
      <c r="H53" s="279"/>
    </row>
    <row r="54" spans="1:8" ht="13.5">
      <c r="A54" s="279"/>
      <c r="B54" s="279"/>
      <c r="C54" s="279"/>
      <c r="D54" s="279"/>
      <c r="E54" s="279"/>
      <c r="F54" s="279"/>
      <c r="G54" s="279"/>
      <c r="H54" s="279"/>
    </row>
    <row r="55" spans="1:8" ht="13.5">
      <c r="A55" s="80"/>
      <c r="B55" s="80"/>
      <c r="C55" s="80"/>
      <c r="D55" s="80"/>
      <c r="E55" s="80"/>
      <c r="F55" s="80"/>
      <c r="G55" s="80"/>
      <c r="H55" s="80"/>
    </row>
    <row r="56" spans="1:8" ht="13.5">
      <c r="A56" s="80"/>
      <c r="B56" s="80"/>
      <c r="C56" s="80"/>
      <c r="D56" s="80"/>
      <c r="E56" s="80"/>
      <c r="F56" s="80"/>
      <c r="G56" s="80"/>
      <c r="H56" s="80"/>
    </row>
  </sheetData>
  <sheetProtection/>
  <mergeCells count="7">
    <mergeCell ref="C11:D11"/>
    <mergeCell ref="A53:H54"/>
    <mergeCell ref="A2:H3"/>
    <mergeCell ref="A4:H4"/>
    <mergeCell ref="B10:F10"/>
    <mergeCell ref="A6:H6"/>
    <mergeCell ref="A7:H7"/>
  </mergeCells>
  <printOptions/>
  <pageMargins left="0.7874015748031497" right="0.1968503937007874" top="0.3937007874015748" bottom="0.4724409448818898" header="0.1968503937007874" footer="0.1968503937007874"/>
  <pageSetup firstPageNumber="4" useFirstPageNumber="1" horizontalDpi="600" verticalDpi="600" orientation="portrait" paperSize="9" scale="96" r:id="rId3"/>
  <headerFooter>
    <oddFooter>&amp;C&amp;P</oddFooter>
  </headerFooter>
  <legacyDrawing r:id="rId2"/>
  <oleObjects>
    <oleObject progId="Word.Picture.8" shapeId="379602" r:id="rId1"/>
  </oleObjects>
</worksheet>
</file>

<file path=xl/worksheets/sheet5.xml><?xml version="1.0" encoding="utf-8"?>
<worksheet xmlns="http://schemas.openxmlformats.org/spreadsheetml/2006/main" xmlns:r="http://schemas.openxmlformats.org/officeDocument/2006/relationships">
  <dimension ref="A1:L67"/>
  <sheetViews>
    <sheetView zoomScaleSheetLayoutView="100" zoomScalePageLayoutView="0" workbookViewId="0" topLeftCell="A1">
      <selection activeCell="C12" sqref="C12"/>
    </sheetView>
  </sheetViews>
  <sheetFormatPr defaultColWidth="9.00390625" defaultRowHeight="15.75"/>
  <cols>
    <col min="1" max="1" width="36.75390625" style="15" customWidth="1"/>
    <col min="2" max="2" width="20.875" style="15" customWidth="1"/>
    <col min="3" max="3" width="14.875" style="18" customWidth="1"/>
    <col min="4" max="4" width="2.50390625" style="15" customWidth="1"/>
    <col min="5" max="5" width="14.625" style="15" customWidth="1"/>
    <col min="6" max="6" width="7.375" style="1" bestFit="1" customWidth="1"/>
    <col min="7" max="16384" width="9.00390625" style="1" customWidth="1"/>
  </cols>
  <sheetData>
    <row r="1" spans="1:4" ht="19.5" customHeight="1">
      <c r="A1" s="19"/>
      <c r="B1" s="19"/>
      <c r="C1" s="39"/>
      <c r="D1" s="19"/>
    </row>
    <row r="2" spans="1:6" ht="15.75" customHeight="1">
      <c r="A2" s="280" t="s">
        <v>161</v>
      </c>
      <c r="B2" s="280"/>
      <c r="C2" s="280"/>
      <c r="D2" s="280"/>
      <c r="E2" s="280"/>
      <c r="F2" s="118"/>
    </row>
    <row r="3" spans="1:6" ht="15.75" customHeight="1">
      <c r="A3" s="280"/>
      <c r="B3" s="280"/>
      <c r="C3" s="280"/>
      <c r="D3" s="280"/>
      <c r="E3" s="280"/>
      <c r="F3" s="118"/>
    </row>
    <row r="4" spans="1:6" ht="21">
      <c r="A4" s="271" t="s">
        <v>39</v>
      </c>
      <c r="B4" s="271"/>
      <c r="C4" s="271"/>
      <c r="D4" s="271"/>
      <c r="E4" s="271"/>
      <c r="F4" s="119"/>
    </row>
    <row r="5" ht="11.25" customHeight="1">
      <c r="F5" s="12"/>
    </row>
    <row r="6" spans="1:6" ht="15">
      <c r="A6" s="286" t="s">
        <v>169</v>
      </c>
      <c r="B6" s="286"/>
      <c r="C6" s="286"/>
      <c r="F6" s="12"/>
    </row>
    <row r="7" spans="1:6" ht="15">
      <c r="A7" s="287" t="str">
        <f>'EQ'!A7</f>
        <v>FOR THE 6 MONTHS PERIOD ENDED 31 DECEMBER 2012 - UNAUDITED</v>
      </c>
      <c r="B7" s="287"/>
      <c r="C7" s="287"/>
      <c r="D7" s="287"/>
      <c r="F7" s="12"/>
    </row>
    <row r="8" spans="1:6" s="122" customFormat="1" ht="13.5" customHeight="1">
      <c r="A8" s="120"/>
      <c r="B8" s="120"/>
      <c r="C8" s="78"/>
      <c r="D8" s="35"/>
      <c r="E8" s="35"/>
      <c r="F8" s="121"/>
    </row>
    <row r="9" spans="1:6" s="122" customFormat="1" ht="15">
      <c r="A9" s="120"/>
      <c r="B9" s="120"/>
      <c r="C9" s="78" t="s">
        <v>354</v>
      </c>
      <c r="D9" s="35"/>
      <c r="E9" s="78" t="s">
        <v>356</v>
      </c>
      <c r="F9" s="121"/>
    </row>
    <row r="10" spans="1:12" s="122" customFormat="1" ht="16.5" customHeight="1">
      <c r="A10" s="120"/>
      <c r="B10" s="120"/>
      <c r="C10" s="78" t="s">
        <v>16</v>
      </c>
      <c r="D10" s="120"/>
      <c r="E10" s="78" t="s">
        <v>16</v>
      </c>
      <c r="F10" s="121"/>
      <c r="H10" s="145"/>
      <c r="I10" s="145"/>
      <c r="J10" s="145"/>
      <c r="K10" s="145"/>
      <c r="L10" s="145"/>
    </row>
    <row r="11" spans="1:6" ht="12.75" customHeight="1">
      <c r="A11" s="120" t="s">
        <v>56</v>
      </c>
      <c r="E11" s="18"/>
      <c r="F11" s="12"/>
    </row>
    <row r="12" spans="1:6" ht="15">
      <c r="A12" s="15" t="s">
        <v>57</v>
      </c>
      <c r="C12" s="18">
        <f>SOCI!G32</f>
        <v>13578</v>
      </c>
      <c r="D12" s="18"/>
      <c r="E12" s="18">
        <v>50509</v>
      </c>
      <c r="F12" s="12"/>
    </row>
    <row r="13" spans="1:6" ht="15">
      <c r="A13" s="15" t="s">
        <v>206</v>
      </c>
      <c r="D13" s="18"/>
      <c r="E13" s="18"/>
      <c r="F13" s="12"/>
    </row>
    <row r="14" spans="1:6" ht="15">
      <c r="A14" s="15" t="s">
        <v>233</v>
      </c>
      <c r="C14" s="18">
        <v>420</v>
      </c>
      <c r="D14" s="18"/>
      <c r="E14" s="167">
        <v>0</v>
      </c>
      <c r="F14" s="12"/>
    </row>
    <row r="15" spans="1:6" ht="15">
      <c r="A15" s="15" t="s">
        <v>207</v>
      </c>
      <c r="C15" s="18">
        <v>8336</v>
      </c>
      <c r="D15" s="18"/>
      <c r="E15" s="18">
        <v>7725</v>
      </c>
      <c r="F15" s="123"/>
    </row>
    <row r="16" spans="1:6" ht="15">
      <c r="A16" s="15" t="s">
        <v>223</v>
      </c>
      <c r="C16" s="18">
        <v>-24</v>
      </c>
      <c r="D16" s="18"/>
      <c r="E16" s="167">
        <v>-10</v>
      </c>
      <c r="F16" s="123"/>
    </row>
    <row r="17" spans="1:6" ht="15">
      <c r="A17" s="172" t="s">
        <v>380</v>
      </c>
      <c r="C17" s="167">
        <v>-984</v>
      </c>
      <c r="D17" s="18"/>
      <c r="E17" s="18">
        <v>-8</v>
      </c>
      <c r="F17" s="123"/>
    </row>
    <row r="18" spans="1:10" ht="15">
      <c r="A18" s="15" t="s">
        <v>208</v>
      </c>
      <c r="C18" s="18">
        <f>-SOCI!G30</f>
        <v>987</v>
      </c>
      <c r="D18" s="18"/>
      <c r="E18" s="18">
        <v>1339</v>
      </c>
      <c r="F18" s="12"/>
      <c r="H18" s="129"/>
      <c r="J18" s="129"/>
    </row>
    <row r="19" spans="1:8" ht="15">
      <c r="A19" s="15" t="s">
        <v>209</v>
      </c>
      <c r="C19" s="167">
        <v>-227</v>
      </c>
      <c r="D19" s="18"/>
      <c r="E19" s="18">
        <v>-40</v>
      </c>
      <c r="F19" s="12"/>
      <c r="H19" s="129"/>
    </row>
    <row r="20" spans="1:8" ht="15">
      <c r="A20" s="15" t="s">
        <v>222</v>
      </c>
      <c r="C20" s="18">
        <v>195</v>
      </c>
      <c r="D20" s="18"/>
      <c r="E20" s="167">
        <v>0</v>
      </c>
      <c r="F20" s="12"/>
      <c r="H20" s="129"/>
    </row>
    <row r="21" spans="1:10" ht="15">
      <c r="A21" s="15" t="s">
        <v>210</v>
      </c>
      <c r="C21" s="167">
        <v>0</v>
      </c>
      <c r="D21" s="18"/>
      <c r="E21" s="18">
        <v>-164</v>
      </c>
      <c r="F21" s="12"/>
      <c r="H21" s="129"/>
      <c r="J21" s="129"/>
    </row>
    <row r="22" spans="1:10" ht="15">
      <c r="A22" s="15" t="s">
        <v>381</v>
      </c>
      <c r="C22" s="183">
        <v>-128</v>
      </c>
      <c r="D22" s="18"/>
      <c r="E22" s="126">
        <v>477</v>
      </c>
      <c r="F22" s="12"/>
      <c r="G22" s="28"/>
      <c r="H22" s="129"/>
      <c r="J22" s="129"/>
    </row>
    <row r="23" spans="4:6" ht="4.5" customHeight="1">
      <c r="D23" s="18"/>
      <c r="E23" s="18"/>
      <c r="F23" s="12"/>
    </row>
    <row r="24" spans="1:6" ht="15">
      <c r="A24" s="15" t="s">
        <v>58</v>
      </c>
      <c r="C24" s="18">
        <f>SUM(C12:C22)</f>
        <v>22153</v>
      </c>
      <c r="D24" s="18"/>
      <c r="E24" s="18">
        <f>SUM(E12:E22)</f>
        <v>59828</v>
      </c>
      <c r="F24" s="123"/>
    </row>
    <row r="25" spans="4:6" ht="7.5" customHeight="1">
      <c r="D25" s="18"/>
      <c r="E25" s="18"/>
      <c r="F25" s="12"/>
    </row>
    <row r="26" spans="1:7" ht="15">
      <c r="A26" s="15" t="s">
        <v>301</v>
      </c>
      <c r="C26" s="18">
        <f>23760-1</f>
        <v>23759</v>
      </c>
      <c r="D26" s="18"/>
      <c r="E26" s="18">
        <v>6833</v>
      </c>
      <c r="F26" s="12"/>
      <c r="G26" s="28"/>
    </row>
    <row r="27" spans="1:6" ht="15">
      <c r="A27" s="15" t="s">
        <v>211</v>
      </c>
      <c r="C27" s="18">
        <f>28593</f>
        <v>28593</v>
      </c>
      <c r="D27" s="18"/>
      <c r="E27" s="18">
        <v>-2020</v>
      </c>
      <c r="F27" s="12"/>
    </row>
    <row r="28" spans="1:6" ht="15">
      <c r="A28" s="15" t="s">
        <v>382</v>
      </c>
      <c r="C28" s="75">
        <f>-10064-1</f>
        <v>-10065</v>
      </c>
      <c r="D28" s="18"/>
      <c r="E28" s="75">
        <v>-25636</v>
      </c>
      <c r="F28" s="12"/>
    </row>
    <row r="29" spans="3:6" ht="4.5" customHeight="1">
      <c r="C29" s="15"/>
      <c r="D29" s="18"/>
      <c r="E29" s="59"/>
      <c r="F29" s="12"/>
    </row>
    <row r="30" spans="1:6" ht="15">
      <c r="A30" s="15" t="s">
        <v>331</v>
      </c>
      <c r="C30" s="18">
        <f>SUM(C24:C28)</f>
        <v>64440</v>
      </c>
      <c r="D30" s="18"/>
      <c r="E30" s="18">
        <f>SUM(E24:E28)</f>
        <v>39005</v>
      </c>
      <c r="F30" s="12"/>
    </row>
    <row r="31" spans="1:6" ht="15">
      <c r="A31" s="15" t="s">
        <v>59</v>
      </c>
      <c r="C31" s="18">
        <f>-C18</f>
        <v>-987</v>
      </c>
      <c r="D31" s="18"/>
      <c r="E31" s="18">
        <f>-E18</f>
        <v>-1339</v>
      </c>
      <c r="F31" s="12"/>
    </row>
    <row r="32" spans="1:7" ht="15">
      <c r="A32" s="15" t="s">
        <v>383</v>
      </c>
      <c r="C32" s="126">
        <f>SOFP!F25-SOFP!D25+SOFP!D41-SOFP!F41+SOCI!G34</f>
        <v>-3894</v>
      </c>
      <c r="D32" s="18"/>
      <c r="E32" s="126">
        <v>-2154</v>
      </c>
      <c r="F32" s="12"/>
      <c r="G32" s="28"/>
    </row>
    <row r="33" spans="4:6" ht="5.25" customHeight="1">
      <c r="D33" s="18"/>
      <c r="E33" s="18"/>
      <c r="F33" s="12"/>
    </row>
    <row r="34" spans="1:6" ht="15">
      <c r="A34" s="15" t="s">
        <v>195</v>
      </c>
      <c r="C34" s="18">
        <f>SUM(C30:C32)</f>
        <v>59559</v>
      </c>
      <c r="D34" s="18"/>
      <c r="E34" s="18">
        <f>SUM(E30:E32)</f>
        <v>35512</v>
      </c>
      <c r="F34" s="12"/>
    </row>
    <row r="35" spans="4:6" ht="9" customHeight="1">
      <c r="D35" s="18"/>
      <c r="E35" s="18"/>
      <c r="F35" s="12"/>
    </row>
    <row r="36" spans="1:6" ht="12.75" customHeight="1">
      <c r="A36" s="120" t="s">
        <v>60</v>
      </c>
      <c r="C36" s="33"/>
      <c r="D36" s="18"/>
      <c r="E36" s="33"/>
      <c r="F36" s="12"/>
    </row>
    <row r="37" spans="1:6" ht="15">
      <c r="A37" s="15" t="s">
        <v>61</v>
      </c>
      <c r="C37" s="124">
        <f>-C19</f>
        <v>227</v>
      </c>
      <c r="D37" s="33"/>
      <c r="E37" s="124">
        <v>37</v>
      </c>
      <c r="F37" s="12"/>
    </row>
    <row r="38" spans="1:7" ht="15">
      <c r="A38" s="15" t="s">
        <v>220</v>
      </c>
      <c r="C38" s="125">
        <v>60</v>
      </c>
      <c r="D38" s="33"/>
      <c r="E38" s="141">
        <v>0</v>
      </c>
      <c r="F38" s="12"/>
      <c r="G38" s="3"/>
    </row>
    <row r="39" spans="1:7" ht="15">
      <c r="A39" s="15" t="s">
        <v>62</v>
      </c>
      <c r="C39" s="125">
        <v>-5028</v>
      </c>
      <c r="D39" s="33"/>
      <c r="E39" s="125">
        <v>-6937</v>
      </c>
      <c r="F39" s="12"/>
      <c r="G39" s="28"/>
    </row>
    <row r="40" spans="1:7" ht="15">
      <c r="A40" s="15" t="s">
        <v>205</v>
      </c>
      <c r="C40" s="141">
        <f>-C21</f>
        <v>0</v>
      </c>
      <c r="D40" s="33"/>
      <c r="E40" s="125">
        <v>164</v>
      </c>
      <c r="F40" s="12"/>
      <c r="G40" s="28"/>
    </row>
    <row r="41" spans="1:6" ht="15">
      <c r="A41" s="15" t="s">
        <v>384</v>
      </c>
      <c r="C41" s="168">
        <v>-6134</v>
      </c>
      <c r="D41" s="33"/>
      <c r="E41" s="127">
        <v>0</v>
      </c>
      <c r="F41" s="12"/>
    </row>
    <row r="42" spans="1:6" ht="15">
      <c r="A42" s="15" t="s">
        <v>63</v>
      </c>
      <c r="C42" s="18">
        <f>SUM(C37:C41)</f>
        <v>-10875</v>
      </c>
      <c r="D42" s="18"/>
      <c r="E42" s="18">
        <f>SUM(E37:E41)</f>
        <v>-6736</v>
      </c>
      <c r="F42" s="12"/>
    </row>
    <row r="43" spans="4:6" ht="9" customHeight="1">
      <c r="D43" s="18"/>
      <c r="E43" s="18"/>
      <c r="F43" s="12"/>
    </row>
    <row r="44" spans="1:6" ht="12.75" customHeight="1">
      <c r="A44" s="120" t="s">
        <v>64</v>
      </c>
      <c r="C44" s="33"/>
      <c r="D44" s="18"/>
      <c r="E44" s="33"/>
      <c r="F44" s="12"/>
    </row>
    <row r="45" spans="1:6" ht="15">
      <c r="A45" s="15" t="s">
        <v>385</v>
      </c>
      <c r="C45" s="170">
        <v>-4088</v>
      </c>
      <c r="D45" s="18"/>
      <c r="E45" s="124">
        <v>-5451</v>
      </c>
      <c r="F45" s="12"/>
    </row>
    <row r="46" spans="1:6" ht="15">
      <c r="A46" s="15" t="s">
        <v>196</v>
      </c>
      <c r="B46" s="80"/>
      <c r="C46" s="142">
        <v>-51815</v>
      </c>
      <c r="D46" s="33"/>
      <c r="E46" s="142">
        <v>-22762</v>
      </c>
      <c r="F46" s="128"/>
    </row>
    <row r="47" spans="1:6" ht="15">
      <c r="A47" s="15" t="s">
        <v>386</v>
      </c>
      <c r="C47" s="58">
        <f>SUM(C45:C46)</f>
        <v>-55903</v>
      </c>
      <c r="D47" s="18"/>
      <c r="E47" s="18">
        <f>SUM(E45:E46)</f>
        <v>-28213</v>
      </c>
      <c r="F47" s="12"/>
    </row>
    <row r="48" spans="3:6" ht="7.5" customHeight="1">
      <c r="C48" s="58"/>
      <c r="D48" s="18"/>
      <c r="E48" s="18"/>
      <c r="F48" s="12"/>
    </row>
    <row r="49" spans="1:6" ht="15">
      <c r="A49" s="15" t="s">
        <v>65</v>
      </c>
      <c r="C49" s="169">
        <v>0</v>
      </c>
      <c r="D49" s="18"/>
      <c r="E49" s="126">
        <v>2043</v>
      </c>
      <c r="F49" s="12"/>
    </row>
    <row r="50" spans="3:6" ht="5.25" customHeight="1">
      <c r="C50" s="58"/>
      <c r="D50" s="18"/>
      <c r="E50" s="18"/>
      <c r="F50" s="12"/>
    </row>
    <row r="51" spans="1:6" ht="15">
      <c r="A51" s="19" t="s">
        <v>387</v>
      </c>
      <c r="B51" s="19"/>
      <c r="C51" s="58">
        <f>C47+C42+C34+C49</f>
        <v>-7219</v>
      </c>
      <c r="D51" s="18"/>
      <c r="E51" s="18">
        <f>E47+E42+E34+E49</f>
        <v>2606</v>
      </c>
      <c r="F51" s="12"/>
    </row>
    <row r="52" spans="3:6" ht="6.75" customHeight="1">
      <c r="C52" s="58"/>
      <c r="D52" s="18"/>
      <c r="E52" s="18"/>
      <c r="F52" s="12"/>
    </row>
    <row r="53" spans="1:6" ht="15">
      <c r="A53" s="120" t="s">
        <v>138</v>
      </c>
      <c r="C53" s="58">
        <v>-208</v>
      </c>
      <c r="D53" s="18"/>
      <c r="E53" s="18">
        <v>-477</v>
      </c>
      <c r="F53" s="12"/>
    </row>
    <row r="54" spans="3:6" ht="6.75" customHeight="1">
      <c r="C54" s="58"/>
      <c r="D54" s="18"/>
      <c r="E54" s="18"/>
      <c r="F54" s="12"/>
    </row>
    <row r="55" spans="1:6" ht="15">
      <c r="A55" s="120" t="s">
        <v>66</v>
      </c>
      <c r="C55" s="58">
        <f>SOFP!F26</f>
        <v>27703</v>
      </c>
      <c r="D55" s="18"/>
      <c r="E55" s="18">
        <v>22953</v>
      </c>
      <c r="F55" s="12"/>
    </row>
    <row r="56" spans="3:6" ht="6.75" customHeight="1">
      <c r="C56" s="75"/>
      <c r="D56" s="18"/>
      <c r="E56" s="126"/>
      <c r="F56" s="12"/>
    </row>
    <row r="57" spans="1:6" ht="15.75" thickBot="1">
      <c r="A57" s="120" t="s">
        <v>67</v>
      </c>
      <c r="C57" s="79">
        <f>SUM(C51:C55)</f>
        <v>20276</v>
      </c>
      <c r="D57" s="18"/>
      <c r="E57" s="79">
        <f>SUM(E51:E55)</f>
        <v>25082</v>
      </c>
      <c r="F57" s="12"/>
    </row>
    <row r="58" spans="3:6" ht="9.75" customHeight="1" thickTop="1">
      <c r="C58" s="58"/>
      <c r="E58" s="18"/>
      <c r="F58" s="12"/>
    </row>
    <row r="59" spans="1:6" ht="15">
      <c r="A59" s="36" t="s">
        <v>221</v>
      </c>
      <c r="C59" s="58"/>
      <c r="E59" s="18"/>
      <c r="F59" s="12"/>
    </row>
    <row r="60" spans="1:6" ht="15">
      <c r="A60" s="37" t="s">
        <v>170</v>
      </c>
      <c r="C60" s="59">
        <f>SOFP!D26</f>
        <v>20276</v>
      </c>
      <c r="D60" s="18"/>
      <c r="E60" s="59">
        <v>27282</v>
      </c>
      <c r="F60" s="12"/>
    </row>
    <row r="61" spans="1:6" ht="15">
      <c r="A61" s="37" t="s">
        <v>388</v>
      </c>
      <c r="C61" s="171">
        <v>0</v>
      </c>
      <c r="D61" s="18"/>
      <c r="E61" s="59">
        <v>-2200</v>
      </c>
      <c r="F61" s="12"/>
    </row>
    <row r="62" spans="3:6" ht="15.75" thickBot="1">
      <c r="C62" s="143">
        <f>SUM(C60:C61)</f>
        <v>20276</v>
      </c>
      <c r="D62" s="18"/>
      <c r="E62" s="143">
        <f>SUM(E60:E61)</f>
        <v>25082</v>
      </c>
      <c r="F62" s="123"/>
    </row>
    <row r="63" spans="3:6" ht="18.75" customHeight="1" thickTop="1">
      <c r="C63" s="33"/>
      <c r="D63" s="18"/>
      <c r="E63" s="33"/>
      <c r="F63" s="123"/>
    </row>
    <row r="64" spans="1:6" ht="15">
      <c r="A64" s="285" t="s">
        <v>333</v>
      </c>
      <c r="B64" s="285"/>
      <c r="C64" s="285"/>
      <c r="D64" s="285"/>
      <c r="E64" s="285"/>
      <c r="F64" s="12"/>
    </row>
    <row r="65" spans="1:6" ht="15">
      <c r="A65" s="285"/>
      <c r="B65" s="285"/>
      <c r="C65" s="285"/>
      <c r="D65" s="285"/>
      <c r="E65" s="285"/>
      <c r="F65" s="12"/>
    </row>
    <row r="66" spans="1:6" ht="15">
      <c r="A66" s="80"/>
      <c r="B66" s="80"/>
      <c r="C66" s="33"/>
      <c r="D66" s="80"/>
      <c r="E66" s="80"/>
      <c r="F66" s="41"/>
    </row>
    <row r="67" spans="1:6" ht="15">
      <c r="A67" s="80"/>
      <c r="B67" s="80"/>
      <c r="C67" s="144"/>
      <c r="D67" s="80"/>
      <c r="E67" s="144"/>
      <c r="F67" s="41"/>
    </row>
  </sheetData>
  <sheetProtection/>
  <mergeCells count="5">
    <mergeCell ref="A64:E65"/>
    <mergeCell ref="A2:E3"/>
    <mergeCell ref="A4:E4"/>
    <mergeCell ref="A6:C6"/>
    <mergeCell ref="A7:D7"/>
  </mergeCells>
  <printOptions/>
  <pageMargins left="0.7874015748031497" right="0.1968503937007874" top="0.3937007874015748" bottom="0.4724409448818898" header="0.1968503937007874" footer="0.1968503937007874"/>
  <pageSetup firstPageNumber="5" useFirstPageNumber="1" horizontalDpi="600" verticalDpi="600" orientation="portrait" paperSize="9" scale="88" r:id="rId3"/>
  <headerFooter>
    <oddFooter>&amp;C&amp;P</oddFooter>
  </headerFooter>
  <legacyDrawing r:id="rId2"/>
  <oleObjects>
    <oleObject progId="Word.Picture.8" shapeId="1372947" r:id="rId1"/>
  </oleObjects>
</worksheet>
</file>

<file path=xl/worksheets/sheet6.xml><?xml version="1.0" encoding="utf-8"?>
<worksheet xmlns="http://schemas.openxmlformats.org/spreadsheetml/2006/main" xmlns:r="http://schemas.openxmlformats.org/officeDocument/2006/relationships">
  <dimension ref="A1:T363"/>
  <sheetViews>
    <sheetView zoomScaleSheetLayoutView="100" workbookViewId="0" topLeftCell="A1">
      <selection activeCell="A1" sqref="A1"/>
    </sheetView>
  </sheetViews>
  <sheetFormatPr defaultColWidth="9.00390625" defaultRowHeight="15.75"/>
  <cols>
    <col min="1" max="1" width="4.375" style="40" customWidth="1"/>
    <col min="2" max="2" width="4.50390625" style="1" customWidth="1"/>
    <col min="3" max="3" width="22.25390625" style="1" customWidth="1"/>
    <col min="4" max="4" width="6.25390625" style="1" customWidth="1"/>
    <col min="5" max="5" width="12.25390625" style="46" customWidth="1"/>
    <col min="6" max="6" width="12.125" style="46" customWidth="1"/>
    <col min="7" max="7" width="11.75390625" style="46" customWidth="1"/>
    <col min="8" max="8" width="11.50390625" style="46" customWidth="1"/>
    <col min="9" max="9" width="13.125" style="46" customWidth="1"/>
    <col min="10" max="10" width="11.875" style="1" customWidth="1"/>
    <col min="11" max="11" width="7.625" style="1" bestFit="1" customWidth="1"/>
    <col min="12" max="12" width="8.25390625" style="76" bestFit="1" customWidth="1"/>
    <col min="13" max="13" width="5.375" style="76" customWidth="1"/>
    <col min="14" max="14" width="8.25390625" style="1" bestFit="1" customWidth="1"/>
    <col min="15" max="15" width="7.75390625" style="76" bestFit="1" customWidth="1"/>
    <col min="16" max="16" width="8.25390625" style="1" bestFit="1" customWidth="1"/>
    <col min="17" max="16384" width="9.00390625" style="1" customWidth="1"/>
  </cols>
  <sheetData>
    <row r="1" ht="15">
      <c r="A1" s="1"/>
    </row>
    <row r="2" spans="1:9" ht="27">
      <c r="A2" s="269" t="s">
        <v>55</v>
      </c>
      <c r="B2" s="269"/>
      <c r="C2" s="269"/>
      <c r="D2" s="269"/>
      <c r="E2" s="269"/>
      <c r="F2" s="269"/>
      <c r="G2" s="269"/>
      <c r="H2" s="269"/>
      <c r="I2" s="269"/>
    </row>
    <row r="3" spans="1:9" ht="21">
      <c r="A3" s="271" t="s">
        <v>68</v>
      </c>
      <c r="B3" s="271"/>
      <c r="C3" s="271"/>
      <c r="D3" s="271"/>
      <c r="E3" s="271"/>
      <c r="F3" s="271"/>
      <c r="G3" s="271"/>
      <c r="H3" s="271"/>
      <c r="I3" s="271"/>
    </row>
    <row r="4" spans="1:15" ht="21">
      <c r="A4" s="177"/>
      <c r="B4" s="177"/>
      <c r="C4" s="177"/>
      <c r="D4" s="177"/>
      <c r="E4" s="177"/>
      <c r="F4" s="177"/>
      <c r="G4" s="177"/>
      <c r="H4" s="177"/>
      <c r="I4" s="177"/>
      <c r="L4" s="107"/>
      <c r="M4" s="107"/>
      <c r="O4" s="107"/>
    </row>
    <row r="5" spans="1:15" ht="21">
      <c r="A5" s="177"/>
      <c r="B5" s="177"/>
      <c r="C5" s="177"/>
      <c r="D5" s="177"/>
      <c r="E5" s="177"/>
      <c r="F5" s="177"/>
      <c r="G5" s="177"/>
      <c r="H5" s="177"/>
      <c r="I5" s="177"/>
      <c r="L5" s="107"/>
      <c r="M5" s="107"/>
      <c r="O5" s="107"/>
    </row>
    <row r="6" spans="1:15" ht="15.75" thickBot="1">
      <c r="A6" s="84" t="s">
        <v>158</v>
      </c>
      <c r="B6" s="84"/>
      <c r="C6" s="84"/>
      <c r="D6" s="84"/>
      <c r="E6" s="158"/>
      <c r="F6" s="158"/>
      <c r="G6" s="159"/>
      <c r="H6" s="159"/>
      <c r="I6" s="159"/>
      <c r="L6" s="107"/>
      <c r="M6" s="107"/>
      <c r="O6" s="107"/>
    </row>
    <row r="7" spans="1:15" ht="15">
      <c r="A7" s="5"/>
      <c r="B7" s="5"/>
      <c r="C7" s="5"/>
      <c r="D7" s="5"/>
      <c r="E7" s="45"/>
      <c r="F7" s="45"/>
      <c r="G7" s="45"/>
      <c r="H7" s="45"/>
      <c r="I7" s="45"/>
      <c r="L7" s="107"/>
      <c r="M7" s="107"/>
      <c r="O7" s="107"/>
    </row>
    <row r="8" spans="1:15" ht="15">
      <c r="A8" s="160" t="s">
        <v>215</v>
      </c>
      <c r="B8" s="5"/>
      <c r="C8" s="5"/>
      <c r="D8" s="5"/>
      <c r="E8" s="45"/>
      <c r="F8" s="45"/>
      <c r="G8" s="45"/>
      <c r="H8" s="45"/>
      <c r="I8" s="45"/>
      <c r="L8" s="107"/>
      <c r="M8" s="107"/>
      <c r="O8" s="107"/>
    </row>
    <row r="9" spans="1:15" ht="15">
      <c r="A9" s="5"/>
      <c r="B9" s="5"/>
      <c r="C9" s="5"/>
      <c r="D9" s="5"/>
      <c r="E9" s="45"/>
      <c r="F9" s="45"/>
      <c r="G9" s="45"/>
      <c r="H9" s="45"/>
      <c r="I9" s="45"/>
      <c r="L9" s="107"/>
      <c r="M9" s="107"/>
      <c r="O9" s="107"/>
    </row>
    <row r="10" spans="1:15" ht="15">
      <c r="A10" s="9" t="s">
        <v>69</v>
      </c>
      <c r="B10" s="184" t="s">
        <v>234</v>
      </c>
      <c r="C10" s="32"/>
      <c r="D10" s="32"/>
      <c r="E10" s="63"/>
      <c r="F10" s="63"/>
      <c r="G10" s="63"/>
      <c r="H10" s="63"/>
      <c r="I10" s="63"/>
      <c r="L10" s="107"/>
      <c r="M10" s="107"/>
      <c r="O10" s="107"/>
    </row>
    <row r="11" spans="1:15" ht="15">
      <c r="A11" s="9"/>
      <c r="B11" s="42"/>
      <c r="C11" s="32"/>
      <c r="D11" s="32"/>
      <c r="E11" s="63"/>
      <c r="F11" s="63"/>
      <c r="G11" s="63"/>
      <c r="H11" s="63"/>
      <c r="I11" s="63"/>
      <c r="L11" s="107"/>
      <c r="M11" s="107"/>
      <c r="O11" s="107"/>
    </row>
    <row r="12" spans="1:15" ht="15">
      <c r="A12" s="178"/>
      <c r="B12" s="14" t="s">
        <v>235</v>
      </c>
      <c r="C12" s="14"/>
      <c r="D12" s="14"/>
      <c r="E12" s="14"/>
      <c r="F12" s="14"/>
      <c r="G12" s="185"/>
      <c r="H12" s="185"/>
      <c r="I12" s="63"/>
      <c r="L12" s="107"/>
      <c r="M12" s="107"/>
      <c r="O12" s="107"/>
    </row>
    <row r="13" spans="1:15" ht="15">
      <c r="A13" s="178"/>
      <c r="B13" s="14" t="s">
        <v>236</v>
      </c>
      <c r="C13" s="14"/>
      <c r="D13" s="14"/>
      <c r="E13" s="14"/>
      <c r="F13" s="14"/>
      <c r="G13" s="185"/>
      <c r="H13" s="185"/>
      <c r="I13" s="63"/>
      <c r="L13" s="107"/>
      <c r="M13" s="107"/>
      <c r="O13" s="107"/>
    </row>
    <row r="14" spans="1:15" ht="15">
      <c r="A14" s="178"/>
      <c r="B14" s="14" t="s">
        <v>389</v>
      </c>
      <c r="C14" s="14"/>
      <c r="D14" s="14"/>
      <c r="E14" s="14"/>
      <c r="F14" s="14"/>
      <c r="G14" s="185"/>
      <c r="H14" s="185"/>
      <c r="I14" s="63"/>
      <c r="L14" s="107"/>
      <c r="M14" s="107"/>
      <c r="O14" s="107"/>
    </row>
    <row r="15" spans="1:15" ht="15">
      <c r="A15" s="178"/>
      <c r="B15" s="14" t="s">
        <v>302</v>
      </c>
      <c r="C15" s="14"/>
      <c r="D15" s="14"/>
      <c r="E15" s="14"/>
      <c r="F15" s="14"/>
      <c r="G15" s="185"/>
      <c r="H15" s="185"/>
      <c r="I15" s="63"/>
      <c r="L15" s="107"/>
      <c r="M15" s="107"/>
      <c r="O15" s="107"/>
    </row>
    <row r="16" spans="1:15" ht="15">
      <c r="A16" s="178"/>
      <c r="B16" s="14" t="s">
        <v>335</v>
      </c>
      <c r="C16" s="14"/>
      <c r="D16" s="14"/>
      <c r="E16" s="14"/>
      <c r="F16" s="14"/>
      <c r="G16" s="185"/>
      <c r="H16" s="185"/>
      <c r="I16" s="63"/>
      <c r="L16" s="107"/>
      <c r="M16" s="107"/>
      <c r="O16" s="107"/>
    </row>
    <row r="17" spans="1:15" ht="15">
      <c r="A17" s="178"/>
      <c r="B17" s="14"/>
      <c r="C17" s="14"/>
      <c r="D17" s="14"/>
      <c r="E17" s="14"/>
      <c r="F17" s="14"/>
      <c r="G17" s="185"/>
      <c r="H17" s="185"/>
      <c r="I17" s="63"/>
      <c r="L17" s="107"/>
      <c r="M17" s="107"/>
      <c r="O17" s="107"/>
    </row>
    <row r="18" spans="1:15" ht="15">
      <c r="A18" s="211"/>
      <c r="B18" s="14" t="s">
        <v>393</v>
      </c>
      <c r="C18" s="14"/>
      <c r="D18" s="14"/>
      <c r="E18" s="14"/>
      <c r="F18" s="14"/>
      <c r="G18" s="185"/>
      <c r="H18" s="185"/>
      <c r="I18" s="63"/>
      <c r="L18" s="230"/>
      <c r="M18" s="230"/>
      <c r="O18" s="230"/>
    </row>
    <row r="19" spans="1:15" ht="15">
      <c r="A19" s="211"/>
      <c r="B19" s="186" t="s">
        <v>243</v>
      </c>
      <c r="C19" s="186"/>
      <c r="D19" s="186"/>
      <c r="E19" s="186"/>
      <c r="F19" s="186"/>
      <c r="G19" s="185"/>
      <c r="H19" s="185"/>
      <c r="I19" s="63"/>
      <c r="L19" s="230"/>
      <c r="M19" s="230"/>
      <c r="O19" s="230"/>
    </row>
    <row r="20" spans="1:15" ht="15">
      <c r="A20" s="211"/>
      <c r="B20" s="14" t="s">
        <v>244</v>
      </c>
      <c r="C20" s="14"/>
      <c r="D20" s="14"/>
      <c r="E20" s="14"/>
      <c r="F20" s="14"/>
      <c r="G20" s="185"/>
      <c r="H20" s="185"/>
      <c r="I20" s="63"/>
      <c r="L20" s="230"/>
      <c r="M20" s="230"/>
      <c r="O20" s="230"/>
    </row>
    <row r="21" spans="1:15" ht="15">
      <c r="A21" s="178"/>
      <c r="B21" s="14"/>
      <c r="C21" s="14"/>
      <c r="D21" s="14"/>
      <c r="E21" s="14"/>
      <c r="F21" s="14"/>
      <c r="G21" s="185"/>
      <c r="H21" s="185"/>
      <c r="I21" s="63"/>
      <c r="L21" s="107"/>
      <c r="M21" s="107"/>
      <c r="O21" s="107"/>
    </row>
    <row r="22" spans="1:15" ht="15">
      <c r="A22" s="178"/>
      <c r="B22" s="14" t="s">
        <v>237</v>
      </c>
      <c r="C22" s="14"/>
      <c r="D22" s="14"/>
      <c r="E22" s="14"/>
      <c r="F22" s="14"/>
      <c r="G22" s="185"/>
      <c r="H22" s="185"/>
      <c r="I22" s="63"/>
      <c r="L22" s="107"/>
      <c r="M22" s="107"/>
      <c r="O22" s="107"/>
    </row>
    <row r="23" spans="1:15" ht="15">
      <c r="A23" s="178"/>
      <c r="B23" s="14" t="s">
        <v>238</v>
      </c>
      <c r="C23" s="14"/>
      <c r="D23" s="14"/>
      <c r="E23" s="14"/>
      <c r="F23" s="14"/>
      <c r="G23" s="185"/>
      <c r="H23" s="185"/>
      <c r="I23" s="63"/>
      <c r="L23" s="107"/>
      <c r="M23" s="107"/>
      <c r="O23" s="107"/>
    </row>
    <row r="24" spans="1:15" ht="15">
      <c r="A24" s="178"/>
      <c r="B24" s="14" t="s">
        <v>245</v>
      </c>
      <c r="C24" s="14"/>
      <c r="D24" s="14"/>
      <c r="E24" s="14"/>
      <c r="F24" s="14"/>
      <c r="G24" s="185"/>
      <c r="H24" s="185"/>
      <c r="I24" s="63"/>
      <c r="L24" s="107"/>
      <c r="M24" s="107"/>
      <c r="O24" s="107"/>
    </row>
    <row r="25" spans="1:15" ht="15">
      <c r="A25" s="178"/>
      <c r="B25" s="14"/>
      <c r="C25" s="14"/>
      <c r="D25" s="14"/>
      <c r="E25" s="14"/>
      <c r="F25" s="14"/>
      <c r="G25" s="185"/>
      <c r="H25" s="185"/>
      <c r="I25" s="63"/>
      <c r="L25" s="107"/>
      <c r="M25" s="107"/>
      <c r="O25" s="107"/>
    </row>
    <row r="26" spans="1:15" ht="15">
      <c r="A26" s="178"/>
      <c r="B26" s="14" t="s">
        <v>334</v>
      </c>
      <c r="C26" s="14"/>
      <c r="D26" s="14"/>
      <c r="E26" s="14"/>
      <c r="F26" s="14"/>
      <c r="G26" s="185"/>
      <c r="H26" s="185"/>
      <c r="I26" s="63"/>
      <c r="L26" s="107"/>
      <c r="M26" s="107"/>
      <c r="O26" s="107"/>
    </row>
    <row r="27" spans="1:15" ht="15">
      <c r="A27" s="178"/>
      <c r="B27" s="14" t="s">
        <v>285</v>
      </c>
      <c r="C27" s="14"/>
      <c r="D27" s="14"/>
      <c r="E27" s="14"/>
      <c r="F27" s="14"/>
      <c r="G27" s="185"/>
      <c r="H27" s="185"/>
      <c r="I27" s="63"/>
      <c r="L27" s="107"/>
      <c r="M27" s="107"/>
      <c r="O27" s="107"/>
    </row>
    <row r="28" spans="1:15" ht="15">
      <c r="A28" s="178"/>
      <c r="B28" s="14" t="s">
        <v>286</v>
      </c>
      <c r="C28" s="14"/>
      <c r="D28" s="14"/>
      <c r="E28" s="14"/>
      <c r="F28" s="14"/>
      <c r="G28" s="185"/>
      <c r="H28" s="185"/>
      <c r="I28" s="63"/>
      <c r="L28" s="107"/>
      <c r="M28" s="107"/>
      <c r="O28" s="107"/>
    </row>
    <row r="29" spans="1:15" ht="15">
      <c r="A29" s="178"/>
      <c r="B29" s="14" t="s">
        <v>287</v>
      </c>
      <c r="C29" s="14"/>
      <c r="D29" s="14"/>
      <c r="E29" s="14"/>
      <c r="F29" s="14"/>
      <c r="G29" s="185"/>
      <c r="H29" s="185"/>
      <c r="I29" s="63"/>
      <c r="L29" s="107"/>
      <c r="M29" s="107"/>
      <c r="O29" s="107"/>
    </row>
    <row r="30" spans="1:15" ht="15">
      <c r="A30" s="178"/>
      <c r="B30" s="14" t="s">
        <v>288</v>
      </c>
      <c r="C30" s="14"/>
      <c r="D30" s="14"/>
      <c r="E30" s="14"/>
      <c r="F30" s="14"/>
      <c r="G30" s="185"/>
      <c r="H30" s="185"/>
      <c r="I30" s="63"/>
      <c r="L30" s="107"/>
      <c r="M30" s="107"/>
      <c r="O30" s="107"/>
    </row>
    <row r="31" spans="1:15" ht="15">
      <c r="A31" s="178"/>
      <c r="B31" s="14" t="s">
        <v>289</v>
      </c>
      <c r="C31" s="14"/>
      <c r="D31" s="14"/>
      <c r="E31" s="14"/>
      <c r="F31" s="14"/>
      <c r="G31" s="185"/>
      <c r="H31" s="185"/>
      <c r="I31" s="63"/>
      <c r="L31" s="107"/>
      <c r="M31" s="107"/>
      <c r="O31" s="107"/>
    </row>
    <row r="32" spans="1:15" ht="15">
      <c r="A32" s="178"/>
      <c r="B32" s="14"/>
      <c r="C32" s="14"/>
      <c r="D32" s="14"/>
      <c r="E32" s="14"/>
      <c r="F32" s="14"/>
      <c r="G32" s="185"/>
      <c r="H32" s="185"/>
      <c r="I32" s="63"/>
      <c r="L32" s="107"/>
      <c r="M32" s="107"/>
      <c r="O32" s="107"/>
    </row>
    <row r="33" spans="1:15" ht="15">
      <c r="A33" s="178" t="s">
        <v>171</v>
      </c>
      <c r="B33" s="160" t="s">
        <v>239</v>
      </c>
      <c r="C33" s="14"/>
      <c r="D33" s="14"/>
      <c r="E33" s="14"/>
      <c r="F33" s="14"/>
      <c r="G33" s="185"/>
      <c r="H33" s="185"/>
      <c r="I33" s="63"/>
      <c r="L33" s="107"/>
      <c r="M33" s="107"/>
      <c r="O33" s="107"/>
    </row>
    <row r="34" spans="1:15" ht="15">
      <c r="A34" s="178"/>
      <c r="B34" s="14"/>
      <c r="C34" s="14"/>
      <c r="D34" s="14"/>
      <c r="E34" s="14"/>
      <c r="F34" s="14"/>
      <c r="G34" s="185"/>
      <c r="H34" s="185"/>
      <c r="I34" s="63"/>
      <c r="L34" s="107"/>
      <c r="M34" s="107"/>
      <c r="O34" s="107"/>
    </row>
    <row r="35" spans="1:15" ht="15">
      <c r="A35" s="178"/>
      <c r="B35" s="160" t="s">
        <v>246</v>
      </c>
      <c r="C35" s="160" t="s">
        <v>240</v>
      </c>
      <c r="D35" s="14"/>
      <c r="E35" s="14"/>
      <c r="F35" s="14"/>
      <c r="G35" s="185"/>
      <c r="H35" s="185"/>
      <c r="I35" s="63"/>
      <c r="L35" s="107"/>
      <c r="M35" s="107"/>
      <c r="O35" s="107"/>
    </row>
    <row r="36" spans="1:15" ht="15">
      <c r="A36" s="178"/>
      <c r="B36" s="14"/>
      <c r="C36" s="14"/>
      <c r="D36" s="14"/>
      <c r="E36" s="14"/>
      <c r="F36" s="14"/>
      <c r="G36" s="185"/>
      <c r="H36" s="185"/>
      <c r="I36" s="63"/>
      <c r="L36" s="107"/>
      <c r="M36" s="107"/>
      <c r="O36" s="107"/>
    </row>
    <row r="37" spans="1:15" ht="15">
      <c r="A37" s="178"/>
      <c r="B37" s="14"/>
      <c r="C37" s="14" t="s">
        <v>290</v>
      </c>
      <c r="D37" s="14"/>
      <c r="E37" s="14"/>
      <c r="F37" s="14"/>
      <c r="G37" s="185"/>
      <c r="H37" s="185"/>
      <c r="I37" s="63"/>
      <c r="L37" s="107"/>
      <c r="M37" s="107"/>
      <c r="O37" s="107"/>
    </row>
    <row r="38" spans="1:15" ht="15">
      <c r="A38" s="178"/>
      <c r="B38" s="14"/>
      <c r="C38" s="14" t="s">
        <v>291</v>
      </c>
      <c r="D38" s="14"/>
      <c r="E38" s="14"/>
      <c r="F38" s="14"/>
      <c r="G38" s="185"/>
      <c r="H38" s="185"/>
      <c r="I38" s="63"/>
      <c r="L38" s="107"/>
      <c r="M38" s="107"/>
      <c r="O38" s="107"/>
    </row>
    <row r="39" spans="1:15" ht="15">
      <c r="A39" s="178"/>
      <c r="B39" s="14"/>
      <c r="C39" s="14" t="s">
        <v>292</v>
      </c>
      <c r="D39" s="14"/>
      <c r="E39" s="14"/>
      <c r="F39" s="14"/>
      <c r="G39" s="185"/>
      <c r="H39" s="185"/>
      <c r="I39" s="63"/>
      <c r="L39" s="107"/>
      <c r="M39" s="107"/>
      <c r="O39" s="107"/>
    </row>
    <row r="40" spans="1:15" ht="15">
      <c r="A40" s="178"/>
      <c r="B40" s="14"/>
      <c r="C40" s="14" t="s">
        <v>293</v>
      </c>
      <c r="D40" s="14"/>
      <c r="E40" s="14"/>
      <c r="F40" s="14"/>
      <c r="G40" s="185"/>
      <c r="H40" s="185"/>
      <c r="I40" s="63"/>
      <c r="L40" s="107"/>
      <c r="M40" s="107"/>
      <c r="O40" s="107"/>
    </row>
    <row r="41" spans="1:15" ht="15">
      <c r="A41" s="178"/>
      <c r="B41" s="14"/>
      <c r="C41" s="14"/>
      <c r="D41" s="14"/>
      <c r="E41" s="14"/>
      <c r="F41" s="14"/>
      <c r="G41" s="185"/>
      <c r="H41" s="185"/>
      <c r="I41" s="63"/>
      <c r="L41" s="107"/>
      <c r="M41" s="107"/>
      <c r="O41" s="107"/>
    </row>
    <row r="42" spans="1:15" ht="15">
      <c r="A42" s="178"/>
      <c r="B42" s="187"/>
      <c r="C42" s="160" t="s">
        <v>197</v>
      </c>
      <c r="D42" s="14"/>
      <c r="E42" s="14"/>
      <c r="F42" s="14"/>
      <c r="G42" s="185"/>
      <c r="H42" s="185"/>
      <c r="I42" s="63"/>
      <c r="L42" s="107"/>
      <c r="M42" s="107"/>
      <c r="O42" s="107"/>
    </row>
    <row r="43" spans="1:15" ht="15">
      <c r="A43" s="178"/>
      <c r="B43" s="14"/>
      <c r="C43" s="14"/>
      <c r="D43" s="14"/>
      <c r="E43" s="14"/>
      <c r="F43" s="14"/>
      <c r="G43" s="185"/>
      <c r="H43" s="185"/>
      <c r="I43" s="63"/>
      <c r="L43" s="107"/>
      <c r="M43" s="107"/>
      <c r="O43" s="107"/>
    </row>
    <row r="44" spans="1:15" ht="15">
      <c r="A44" s="178"/>
      <c r="B44" s="14"/>
      <c r="C44" s="14" t="s">
        <v>241</v>
      </c>
      <c r="D44" s="14"/>
      <c r="E44" s="14"/>
      <c r="F44" s="14"/>
      <c r="G44" s="185"/>
      <c r="H44" s="185"/>
      <c r="I44" s="63"/>
      <c r="L44" s="107"/>
      <c r="M44" s="107"/>
      <c r="O44" s="107"/>
    </row>
    <row r="45" spans="1:15" ht="15">
      <c r="A45" s="178"/>
      <c r="B45" s="14"/>
      <c r="C45" s="14" t="s">
        <v>242</v>
      </c>
      <c r="D45" s="14"/>
      <c r="E45" s="14"/>
      <c r="F45" s="14"/>
      <c r="G45" s="185"/>
      <c r="H45" s="185"/>
      <c r="I45" s="63"/>
      <c r="L45" s="107"/>
      <c r="M45" s="107"/>
      <c r="O45" s="107"/>
    </row>
    <row r="46" spans="1:15" ht="15">
      <c r="A46" s="178"/>
      <c r="B46" s="14"/>
      <c r="C46" s="14" t="s">
        <v>247</v>
      </c>
      <c r="D46" s="14"/>
      <c r="E46" s="14"/>
      <c r="F46" s="14"/>
      <c r="G46" s="185"/>
      <c r="H46" s="185"/>
      <c r="I46" s="63"/>
      <c r="L46" s="107"/>
      <c r="M46" s="107"/>
      <c r="O46" s="107"/>
    </row>
    <row r="47" spans="1:15" ht="15">
      <c r="A47" s="178"/>
      <c r="B47" s="14"/>
      <c r="C47" s="14"/>
      <c r="D47" s="14"/>
      <c r="E47" s="14"/>
      <c r="F47" s="14"/>
      <c r="G47" s="185"/>
      <c r="H47" s="185"/>
      <c r="I47" s="63"/>
      <c r="L47" s="107"/>
      <c r="M47" s="107"/>
      <c r="O47" s="107"/>
    </row>
    <row r="48" spans="1:15" ht="15">
      <c r="A48" s="178"/>
      <c r="B48" s="14"/>
      <c r="C48" s="14" t="s">
        <v>294</v>
      </c>
      <c r="D48" s="14"/>
      <c r="E48" s="14"/>
      <c r="F48" s="14"/>
      <c r="G48" s="185"/>
      <c r="H48" s="185"/>
      <c r="I48" s="63"/>
      <c r="L48" s="107"/>
      <c r="M48" s="107"/>
      <c r="O48" s="107"/>
    </row>
    <row r="49" spans="1:15" ht="15">
      <c r="A49" s="178"/>
      <c r="B49" s="14"/>
      <c r="C49" s="14" t="s">
        <v>390</v>
      </c>
      <c r="D49" s="14"/>
      <c r="E49" s="14"/>
      <c r="F49" s="14"/>
      <c r="G49" s="185"/>
      <c r="H49" s="185"/>
      <c r="I49" s="63"/>
      <c r="L49" s="107"/>
      <c r="M49" s="107"/>
      <c r="O49" s="107"/>
    </row>
    <row r="50" spans="1:15" ht="15">
      <c r="A50" s="178"/>
      <c r="B50" s="179"/>
      <c r="C50" s="32"/>
      <c r="D50" s="32"/>
      <c r="E50" s="185"/>
      <c r="F50" s="185"/>
      <c r="G50" s="185"/>
      <c r="H50" s="185"/>
      <c r="I50" s="63"/>
      <c r="L50" s="107"/>
      <c r="M50" s="107"/>
      <c r="O50" s="107"/>
    </row>
    <row r="51" spans="3:7" s="14" customFormat="1" ht="13.5">
      <c r="C51" s="14" t="s">
        <v>295</v>
      </c>
      <c r="G51" s="188"/>
    </row>
    <row r="52" s="14" customFormat="1" ht="12.75" customHeight="1">
      <c r="C52" s="14" t="s">
        <v>296</v>
      </c>
    </row>
    <row r="53" spans="2:3" s="14" customFormat="1" ht="13.5">
      <c r="B53" s="185"/>
      <c r="C53" s="185"/>
    </row>
    <row r="54" spans="2:3" s="14" customFormat="1" ht="13.5">
      <c r="B54" s="185"/>
      <c r="C54" s="189" t="s">
        <v>252</v>
      </c>
    </row>
    <row r="55" spans="2:3" s="14" customFormat="1" ht="13.5">
      <c r="B55" s="185"/>
      <c r="C55" s="189"/>
    </row>
    <row r="56" spans="2:9" s="160" customFormat="1" ht="13.5">
      <c r="B56" s="190"/>
      <c r="C56" s="191"/>
      <c r="E56" s="192" t="s">
        <v>248</v>
      </c>
      <c r="F56" s="191"/>
      <c r="G56" s="191"/>
      <c r="I56" s="192" t="s">
        <v>249</v>
      </c>
    </row>
    <row r="57" spans="2:9" s="160" customFormat="1" ht="14.25" thickBot="1">
      <c r="B57" s="190"/>
      <c r="C57" s="193" t="s">
        <v>16</v>
      </c>
      <c r="D57" s="195"/>
      <c r="E57" s="194" t="s">
        <v>253</v>
      </c>
      <c r="F57" s="195"/>
      <c r="G57" s="194" t="s">
        <v>250</v>
      </c>
      <c r="H57" s="195"/>
      <c r="I57" s="194" t="s">
        <v>253</v>
      </c>
    </row>
    <row r="58" spans="2:3" s="14" customFormat="1" ht="13.5">
      <c r="B58" s="185"/>
      <c r="C58" s="185"/>
    </row>
    <row r="59" spans="2:9" s="14" customFormat="1" ht="13.5">
      <c r="B59" s="185"/>
      <c r="C59" s="190" t="s">
        <v>53</v>
      </c>
      <c r="E59" s="196"/>
      <c r="F59" s="196"/>
      <c r="G59" s="196"/>
      <c r="H59" s="196"/>
      <c r="I59" s="196"/>
    </row>
    <row r="60" spans="2:9" s="14" customFormat="1" ht="13.5">
      <c r="B60" s="185"/>
      <c r="C60" s="185" t="s">
        <v>251</v>
      </c>
      <c r="E60" s="196">
        <v>-23639</v>
      </c>
      <c r="F60" s="196"/>
      <c r="G60" s="196">
        <f>-E60</f>
        <v>23639</v>
      </c>
      <c r="H60" s="196"/>
      <c r="I60" s="197">
        <f>SUM(E60:G60)</f>
        <v>0</v>
      </c>
    </row>
    <row r="61" spans="2:9" s="14" customFormat="1" ht="13.5">
      <c r="B61" s="185"/>
      <c r="C61" s="185" t="s">
        <v>256</v>
      </c>
      <c r="E61" s="196">
        <v>177504</v>
      </c>
      <c r="F61" s="196"/>
      <c r="G61" s="196">
        <f>-G60</f>
        <v>-23639</v>
      </c>
      <c r="H61" s="196"/>
      <c r="I61" s="196">
        <f>SUM(E61:G61)</f>
        <v>153865</v>
      </c>
    </row>
    <row r="62" spans="2:9" s="14" customFormat="1" ht="13.5">
      <c r="B62" s="185"/>
      <c r="C62" s="185"/>
      <c r="E62" s="196"/>
      <c r="F62" s="196"/>
      <c r="G62" s="196"/>
      <c r="H62" s="196"/>
      <c r="I62" s="196"/>
    </row>
    <row r="63" spans="2:3" s="14" customFormat="1" ht="13.5">
      <c r="B63" s="185"/>
      <c r="C63" s="189" t="s">
        <v>391</v>
      </c>
    </row>
    <row r="64" spans="2:3" s="14" customFormat="1" ht="13.5">
      <c r="B64" s="185"/>
      <c r="C64" s="189"/>
    </row>
    <row r="65" spans="2:9" s="14" customFormat="1" ht="13.5">
      <c r="B65" s="185"/>
      <c r="C65" s="191"/>
      <c r="E65" s="192" t="s">
        <v>248</v>
      </c>
      <c r="F65" s="191"/>
      <c r="G65" s="191"/>
      <c r="H65" s="191"/>
      <c r="I65" s="192" t="s">
        <v>249</v>
      </c>
    </row>
    <row r="66" spans="2:9" s="14" customFormat="1" ht="14.25" thickBot="1">
      <c r="B66" s="185"/>
      <c r="C66" s="193" t="s">
        <v>16</v>
      </c>
      <c r="D66" s="195"/>
      <c r="E66" s="194" t="s">
        <v>392</v>
      </c>
      <c r="F66" s="195"/>
      <c r="G66" s="194" t="s">
        <v>250</v>
      </c>
      <c r="H66" s="195"/>
      <c r="I66" s="194" t="str">
        <f>E66</f>
        <v>at 31.12.11</v>
      </c>
    </row>
    <row r="67" spans="2:3" s="14" customFormat="1" ht="13.5">
      <c r="B67" s="185"/>
      <c r="C67" s="185"/>
    </row>
    <row r="68" spans="2:3" s="14" customFormat="1" ht="13.5">
      <c r="B68" s="185"/>
      <c r="C68" s="190" t="s">
        <v>53</v>
      </c>
    </row>
    <row r="69" spans="2:9" s="14" customFormat="1" ht="13.5">
      <c r="B69" s="185"/>
      <c r="C69" s="185" t="s">
        <v>251</v>
      </c>
      <c r="E69" s="196">
        <f>E60+1088</f>
        <v>-22551</v>
      </c>
      <c r="F69" s="196"/>
      <c r="G69" s="196">
        <f>G60</f>
        <v>23639</v>
      </c>
      <c r="H69" s="196"/>
      <c r="I69" s="196">
        <f>SUM(E69:G69)</f>
        <v>1088</v>
      </c>
    </row>
    <row r="70" spans="1:9" s="7" customFormat="1" ht="13.5">
      <c r="A70" s="14"/>
      <c r="B70" s="185"/>
      <c r="C70" s="185" t="s">
        <v>256</v>
      </c>
      <c r="E70" s="196">
        <f>E61+33332</f>
        <v>210836</v>
      </c>
      <c r="F70" s="196"/>
      <c r="G70" s="196">
        <f>-+G69</f>
        <v>-23639</v>
      </c>
      <c r="H70" s="196"/>
      <c r="I70" s="196">
        <f>SUM(E70:G70)</f>
        <v>187197</v>
      </c>
    </row>
    <row r="71" spans="1:8" s="7" customFormat="1" ht="13.5">
      <c r="A71" s="14"/>
      <c r="B71" s="185"/>
      <c r="C71" s="185"/>
      <c r="H71" s="14"/>
    </row>
    <row r="72" spans="1:3" s="7" customFormat="1" ht="13.5">
      <c r="A72" s="14"/>
      <c r="B72" s="14"/>
      <c r="C72" s="189" t="s">
        <v>255</v>
      </c>
    </row>
    <row r="73" spans="1:3" s="7" customFormat="1" ht="13.5">
      <c r="A73" s="14"/>
      <c r="B73" s="14"/>
      <c r="C73" s="14"/>
    </row>
    <row r="74" spans="1:9" s="7" customFormat="1" ht="13.5">
      <c r="A74" s="14"/>
      <c r="B74" s="14"/>
      <c r="C74" s="191"/>
      <c r="E74" s="192" t="s">
        <v>248</v>
      </c>
      <c r="F74" s="191"/>
      <c r="G74" s="191"/>
      <c r="H74" s="191"/>
      <c r="I74" s="192" t="s">
        <v>249</v>
      </c>
    </row>
    <row r="75" spans="1:9" s="7" customFormat="1" ht="14.25" thickBot="1">
      <c r="A75" s="14"/>
      <c r="B75" s="14"/>
      <c r="C75" s="193" t="s">
        <v>16</v>
      </c>
      <c r="D75" s="195"/>
      <c r="E75" s="194" t="s">
        <v>254</v>
      </c>
      <c r="F75" s="195"/>
      <c r="G75" s="194" t="s">
        <v>250</v>
      </c>
      <c r="H75" s="195"/>
      <c r="I75" s="194" t="s">
        <v>254</v>
      </c>
    </row>
    <row r="76" spans="1:9" s="7" customFormat="1" ht="13.5">
      <c r="A76" s="14"/>
      <c r="B76" s="14"/>
      <c r="C76" s="198"/>
      <c r="E76" s="192"/>
      <c r="F76" s="191"/>
      <c r="G76" s="192"/>
      <c r="H76" s="191"/>
      <c r="I76" s="192"/>
    </row>
    <row r="77" spans="1:9" s="7" customFormat="1" ht="13.5">
      <c r="A77" s="14"/>
      <c r="B77" s="14"/>
      <c r="C77" s="190" t="s">
        <v>53</v>
      </c>
      <c r="E77" s="192"/>
      <c r="F77" s="191"/>
      <c r="G77" s="192"/>
      <c r="H77" s="191"/>
      <c r="I77" s="192"/>
    </row>
    <row r="78" spans="1:9" s="7" customFormat="1" ht="13.5">
      <c r="A78" s="14"/>
      <c r="B78" s="14"/>
      <c r="C78" s="185" t="s">
        <v>251</v>
      </c>
      <c r="E78" s="199">
        <v>-21392</v>
      </c>
      <c r="F78" s="200"/>
      <c r="G78" s="199">
        <f>G69</f>
        <v>23639</v>
      </c>
      <c r="H78" s="201"/>
      <c r="I78" s="196">
        <f>SUM(E78:G78)</f>
        <v>2247</v>
      </c>
    </row>
    <row r="79" spans="1:11" s="7" customFormat="1" ht="13.5">
      <c r="A79" s="14"/>
      <c r="B79" s="14"/>
      <c r="C79" s="185" t="s">
        <v>256</v>
      </c>
      <c r="E79" s="196">
        <v>222414</v>
      </c>
      <c r="F79" s="196"/>
      <c r="G79" s="196">
        <f>-G78</f>
        <v>-23639</v>
      </c>
      <c r="H79" s="196"/>
      <c r="I79" s="196">
        <f>SUM(E79:G79)</f>
        <v>198775</v>
      </c>
      <c r="K79" s="202"/>
    </row>
    <row r="80" spans="1:15" ht="15">
      <c r="A80" s="178"/>
      <c r="B80" s="179"/>
      <c r="C80" s="32"/>
      <c r="D80" s="32"/>
      <c r="E80" s="63"/>
      <c r="F80" s="63"/>
      <c r="G80" s="63"/>
      <c r="H80" s="63"/>
      <c r="I80" s="63"/>
      <c r="L80" s="107"/>
      <c r="M80" s="107"/>
      <c r="O80" s="107"/>
    </row>
    <row r="81" spans="1:15" s="7" customFormat="1" ht="13.5">
      <c r="A81" s="178"/>
      <c r="B81" s="179" t="s">
        <v>283</v>
      </c>
      <c r="C81" s="179" t="s">
        <v>257</v>
      </c>
      <c r="D81" s="32"/>
      <c r="E81" s="185"/>
      <c r="F81" s="185"/>
      <c r="G81" s="185"/>
      <c r="H81" s="185"/>
      <c r="I81" s="185"/>
      <c r="L81" s="203"/>
      <c r="M81" s="203"/>
      <c r="O81" s="203"/>
    </row>
    <row r="82" spans="1:15" s="7" customFormat="1" ht="13.5">
      <c r="A82" s="178"/>
      <c r="B82" s="179"/>
      <c r="C82" s="32"/>
      <c r="D82" s="32"/>
      <c r="E82" s="185"/>
      <c r="F82" s="185"/>
      <c r="G82" s="185"/>
      <c r="H82" s="185"/>
      <c r="I82" s="185"/>
      <c r="L82" s="203"/>
      <c r="M82" s="203"/>
      <c r="O82" s="203"/>
    </row>
    <row r="83" spans="1:15" s="7" customFormat="1" ht="13.5">
      <c r="A83" s="178"/>
      <c r="B83" s="179"/>
      <c r="C83" s="32" t="s">
        <v>258</v>
      </c>
      <c r="D83" s="32"/>
      <c r="E83" s="185"/>
      <c r="F83" s="185"/>
      <c r="G83" s="185"/>
      <c r="H83" s="185"/>
      <c r="I83" s="185"/>
      <c r="L83" s="203"/>
      <c r="M83" s="203"/>
      <c r="O83" s="203"/>
    </row>
    <row r="84" spans="1:15" s="7" customFormat="1" ht="13.5">
      <c r="A84" s="178"/>
      <c r="B84" s="179"/>
      <c r="C84" s="32" t="s">
        <v>259</v>
      </c>
      <c r="D84" s="32"/>
      <c r="E84" s="185"/>
      <c r="F84" s="185"/>
      <c r="G84" s="185"/>
      <c r="H84" s="185"/>
      <c r="I84" s="185"/>
      <c r="L84" s="203"/>
      <c r="M84" s="203"/>
      <c r="O84" s="203"/>
    </row>
    <row r="85" spans="1:15" s="7" customFormat="1" ht="13.5">
      <c r="A85" s="178"/>
      <c r="B85" s="179"/>
      <c r="C85" s="32" t="s">
        <v>284</v>
      </c>
      <c r="D85" s="32"/>
      <c r="E85" s="185"/>
      <c r="F85" s="185"/>
      <c r="G85" s="185"/>
      <c r="H85" s="185"/>
      <c r="I85" s="185"/>
      <c r="L85" s="203"/>
      <c r="M85" s="203"/>
      <c r="O85" s="203"/>
    </row>
    <row r="86" spans="1:15" s="7" customFormat="1" ht="13.5">
      <c r="A86" s="178"/>
      <c r="B86" s="179"/>
      <c r="C86" s="32"/>
      <c r="D86" s="32"/>
      <c r="E86" s="185"/>
      <c r="F86" s="185"/>
      <c r="G86" s="185"/>
      <c r="H86" s="185"/>
      <c r="I86" s="185"/>
      <c r="L86" s="203"/>
      <c r="M86" s="203"/>
      <c r="O86" s="203"/>
    </row>
    <row r="87" spans="2:15" s="178" customFormat="1" ht="13.5">
      <c r="B87" s="179"/>
      <c r="C87" s="179" t="s">
        <v>260</v>
      </c>
      <c r="D87" s="179"/>
      <c r="E87" s="190"/>
      <c r="F87" s="190"/>
      <c r="G87" s="190"/>
      <c r="I87" s="174" t="s">
        <v>261</v>
      </c>
      <c r="L87" s="204"/>
      <c r="M87" s="204"/>
      <c r="O87" s="204"/>
    </row>
    <row r="88" spans="1:15" s="7" customFormat="1" ht="13.5">
      <c r="A88" s="178"/>
      <c r="B88" s="179"/>
      <c r="C88" s="32"/>
      <c r="D88" s="32"/>
      <c r="E88" s="185"/>
      <c r="F88" s="185"/>
      <c r="G88" s="185"/>
      <c r="I88" s="185"/>
      <c r="L88" s="203"/>
      <c r="M88" s="203"/>
      <c r="O88" s="203"/>
    </row>
    <row r="89" spans="1:15" s="7" customFormat="1" ht="13.5">
      <c r="A89" s="180"/>
      <c r="B89" s="181"/>
      <c r="C89" s="32" t="s">
        <v>303</v>
      </c>
      <c r="D89" s="32" t="s">
        <v>262</v>
      </c>
      <c r="E89" s="185"/>
      <c r="F89" s="185"/>
      <c r="G89" s="185"/>
      <c r="I89" s="208" t="s">
        <v>263</v>
      </c>
      <c r="L89" s="203"/>
      <c r="M89" s="203"/>
      <c r="O89" s="203"/>
    </row>
    <row r="90" spans="1:15" s="7" customFormat="1" ht="13.5">
      <c r="A90" s="180"/>
      <c r="B90" s="181"/>
      <c r="C90" s="32" t="s">
        <v>264</v>
      </c>
      <c r="D90" s="32" t="s">
        <v>265</v>
      </c>
      <c r="E90" s="185"/>
      <c r="F90" s="185"/>
      <c r="G90" s="185"/>
      <c r="I90" s="208" t="s">
        <v>263</v>
      </c>
      <c r="L90" s="203"/>
      <c r="M90" s="203"/>
      <c r="O90" s="203"/>
    </row>
    <row r="91" spans="1:15" s="7" customFormat="1" ht="13.5">
      <c r="A91" s="180"/>
      <c r="B91" s="181"/>
      <c r="C91" s="32" t="s">
        <v>266</v>
      </c>
      <c r="D91" s="32" t="s">
        <v>267</v>
      </c>
      <c r="E91" s="185"/>
      <c r="F91" s="185"/>
      <c r="G91" s="185"/>
      <c r="I91" s="208" t="s">
        <v>263</v>
      </c>
      <c r="L91" s="203"/>
      <c r="M91" s="203"/>
      <c r="O91" s="203"/>
    </row>
    <row r="92" spans="1:15" s="7" customFormat="1" ht="13.5">
      <c r="A92" s="180"/>
      <c r="B92" s="181"/>
      <c r="C92" s="32" t="s">
        <v>268</v>
      </c>
      <c r="D92" s="32" t="s">
        <v>269</v>
      </c>
      <c r="E92" s="185"/>
      <c r="F92" s="185"/>
      <c r="G92" s="185"/>
      <c r="I92" s="208" t="s">
        <v>263</v>
      </c>
      <c r="L92" s="203"/>
      <c r="M92" s="203"/>
      <c r="O92" s="203"/>
    </row>
    <row r="93" spans="1:15" s="7" customFormat="1" ht="13.5">
      <c r="A93" s="180"/>
      <c r="B93" s="181"/>
      <c r="C93" s="32" t="s">
        <v>270</v>
      </c>
      <c r="D93" s="32" t="s">
        <v>310</v>
      </c>
      <c r="E93" s="185"/>
      <c r="F93" s="185"/>
      <c r="G93" s="185"/>
      <c r="I93" s="208" t="s">
        <v>263</v>
      </c>
      <c r="L93" s="203"/>
      <c r="M93" s="203"/>
      <c r="O93" s="203"/>
    </row>
    <row r="94" spans="1:15" s="7" customFormat="1" ht="13.5">
      <c r="A94" s="180"/>
      <c r="B94" s="181"/>
      <c r="C94" s="32" t="s">
        <v>271</v>
      </c>
      <c r="D94" s="32" t="s">
        <v>311</v>
      </c>
      <c r="E94" s="185"/>
      <c r="F94" s="185"/>
      <c r="G94" s="185"/>
      <c r="I94" s="208"/>
      <c r="L94" s="203"/>
      <c r="M94" s="203"/>
      <c r="O94" s="203"/>
    </row>
    <row r="95" spans="1:15" s="7" customFormat="1" ht="13.5">
      <c r="A95" s="180"/>
      <c r="B95" s="181"/>
      <c r="C95" s="32" t="s">
        <v>272</v>
      </c>
      <c r="D95" s="32" t="s">
        <v>273</v>
      </c>
      <c r="E95" s="185"/>
      <c r="F95" s="185"/>
      <c r="G95" s="185"/>
      <c r="I95" s="208" t="s">
        <v>263</v>
      </c>
      <c r="L95" s="203"/>
      <c r="M95" s="203"/>
      <c r="O95" s="203"/>
    </row>
    <row r="96" spans="1:15" s="7" customFormat="1" ht="13.5">
      <c r="A96" s="180"/>
      <c r="B96" s="181"/>
      <c r="C96" s="32" t="s">
        <v>274</v>
      </c>
      <c r="D96" s="32" t="s">
        <v>275</v>
      </c>
      <c r="E96" s="185"/>
      <c r="F96" s="185"/>
      <c r="G96" s="185"/>
      <c r="I96" s="208" t="s">
        <v>263</v>
      </c>
      <c r="L96" s="203"/>
      <c r="M96" s="203"/>
      <c r="O96" s="203"/>
    </row>
    <row r="97" spans="1:15" s="7" customFormat="1" ht="13.5">
      <c r="A97" s="180"/>
      <c r="B97" s="181"/>
      <c r="C97" s="32" t="s">
        <v>304</v>
      </c>
      <c r="D97" s="32" t="s">
        <v>305</v>
      </c>
      <c r="E97" s="185"/>
      <c r="F97" s="185"/>
      <c r="G97" s="185"/>
      <c r="I97" s="208" t="s">
        <v>263</v>
      </c>
      <c r="L97" s="203"/>
      <c r="M97" s="203"/>
      <c r="O97" s="203"/>
    </row>
    <row r="98" spans="1:15" s="7" customFormat="1" ht="13.5">
      <c r="A98" s="180"/>
      <c r="B98" s="181"/>
      <c r="C98" s="32" t="s">
        <v>276</v>
      </c>
      <c r="D98" s="32" t="s">
        <v>309</v>
      </c>
      <c r="E98" s="185"/>
      <c r="F98" s="185"/>
      <c r="G98" s="185"/>
      <c r="I98" s="208" t="s">
        <v>263</v>
      </c>
      <c r="L98" s="203"/>
      <c r="M98" s="203"/>
      <c r="O98" s="203"/>
    </row>
    <row r="99" spans="1:15" s="7" customFormat="1" ht="13.5">
      <c r="A99" s="180"/>
      <c r="B99" s="181"/>
      <c r="C99" s="32" t="s">
        <v>277</v>
      </c>
      <c r="D99" s="32" t="s">
        <v>306</v>
      </c>
      <c r="E99" s="185"/>
      <c r="F99" s="185"/>
      <c r="G99" s="185"/>
      <c r="I99" s="208" t="s">
        <v>263</v>
      </c>
      <c r="L99" s="203"/>
      <c r="M99" s="203"/>
      <c r="O99" s="203"/>
    </row>
    <row r="100" spans="1:15" s="7" customFormat="1" ht="13.5">
      <c r="A100" s="180"/>
      <c r="B100" s="181"/>
      <c r="C100" s="32" t="s">
        <v>278</v>
      </c>
      <c r="D100" s="32" t="s">
        <v>279</v>
      </c>
      <c r="E100" s="185"/>
      <c r="F100" s="185"/>
      <c r="G100" s="185"/>
      <c r="I100" s="208" t="s">
        <v>280</v>
      </c>
      <c r="L100" s="203"/>
      <c r="M100" s="203"/>
      <c r="O100" s="203"/>
    </row>
    <row r="101" spans="1:15" s="7" customFormat="1" ht="13.5">
      <c r="A101" s="180"/>
      <c r="B101" s="181"/>
      <c r="C101" s="32" t="s">
        <v>281</v>
      </c>
      <c r="D101" s="32" t="s">
        <v>307</v>
      </c>
      <c r="E101" s="185"/>
      <c r="F101" s="185"/>
      <c r="G101" s="185"/>
      <c r="I101" s="208" t="s">
        <v>282</v>
      </c>
      <c r="L101" s="203"/>
      <c r="M101" s="203"/>
      <c r="O101" s="203"/>
    </row>
    <row r="102" spans="1:15" s="7" customFormat="1" ht="13.5">
      <c r="A102" s="180"/>
      <c r="B102" s="181"/>
      <c r="C102" s="32"/>
      <c r="D102" s="32" t="s">
        <v>308</v>
      </c>
      <c r="E102" s="185"/>
      <c r="F102" s="185"/>
      <c r="G102" s="185"/>
      <c r="H102" s="185"/>
      <c r="I102" s="185"/>
      <c r="L102" s="203"/>
      <c r="M102" s="203"/>
      <c r="O102" s="203"/>
    </row>
    <row r="103" spans="1:15" ht="15">
      <c r="A103" s="178"/>
      <c r="B103" s="179"/>
      <c r="C103" s="32"/>
      <c r="D103" s="32"/>
      <c r="E103" s="63"/>
      <c r="F103" s="63"/>
      <c r="G103" s="63"/>
      <c r="H103" s="63"/>
      <c r="I103" s="63"/>
      <c r="L103" s="107"/>
      <c r="M103" s="107"/>
      <c r="O103" s="107"/>
    </row>
    <row r="104" spans="1:15" ht="15">
      <c r="A104" s="140" t="s">
        <v>71</v>
      </c>
      <c r="B104" s="178" t="s">
        <v>70</v>
      </c>
      <c r="C104" s="15"/>
      <c r="D104" s="15"/>
      <c r="E104" s="48"/>
      <c r="F104" s="48"/>
      <c r="G104" s="48"/>
      <c r="H104" s="48"/>
      <c r="I104" s="48"/>
      <c r="L104" s="107"/>
      <c r="M104" s="107"/>
      <c r="O104" s="107"/>
    </row>
    <row r="105" spans="1:15" ht="15">
      <c r="A105" s="140"/>
      <c r="B105" s="178"/>
      <c r="C105" s="15"/>
      <c r="D105" s="15"/>
      <c r="E105" s="48"/>
      <c r="F105" s="48"/>
      <c r="G105" s="48"/>
      <c r="H105" s="48"/>
      <c r="I105" s="48"/>
      <c r="L105" s="107"/>
      <c r="M105" s="107"/>
      <c r="O105" s="107"/>
    </row>
    <row r="106" spans="1:15" ht="32.25" customHeight="1">
      <c r="A106" s="140"/>
      <c r="B106" s="314" t="s">
        <v>224</v>
      </c>
      <c r="C106" s="314"/>
      <c r="D106" s="314"/>
      <c r="E106" s="314"/>
      <c r="F106" s="314"/>
      <c r="G106" s="314"/>
      <c r="H106" s="314"/>
      <c r="I106" s="314"/>
      <c r="L106" s="107"/>
      <c r="M106" s="107"/>
      <c r="O106" s="107"/>
    </row>
    <row r="107" spans="1:15" ht="15">
      <c r="A107" s="140"/>
      <c r="B107" s="15"/>
      <c r="C107" s="15"/>
      <c r="D107" s="15"/>
      <c r="E107" s="48"/>
      <c r="F107" s="48"/>
      <c r="G107" s="48"/>
      <c r="H107" s="48"/>
      <c r="I107" s="48"/>
      <c r="L107" s="107"/>
      <c r="M107" s="107"/>
      <c r="O107" s="107"/>
    </row>
    <row r="108" spans="1:15" ht="15">
      <c r="A108" s="140" t="s">
        <v>73</v>
      </c>
      <c r="B108" s="178" t="s">
        <v>72</v>
      </c>
      <c r="C108" s="15"/>
      <c r="D108" s="15"/>
      <c r="E108" s="48"/>
      <c r="F108" s="48"/>
      <c r="G108" s="48"/>
      <c r="H108" s="48"/>
      <c r="I108" s="48"/>
      <c r="L108" s="107"/>
      <c r="M108" s="107"/>
      <c r="O108" s="107"/>
    </row>
    <row r="109" spans="1:15" ht="15">
      <c r="A109" s="140"/>
      <c r="B109" s="178"/>
      <c r="C109" s="15"/>
      <c r="D109" s="15"/>
      <c r="E109" s="48"/>
      <c r="F109" s="48"/>
      <c r="G109" s="48"/>
      <c r="H109" s="48"/>
      <c r="I109" s="48"/>
      <c r="L109" s="107"/>
      <c r="M109" s="107"/>
      <c r="O109" s="107"/>
    </row>
    <row r="110" spans="1:15" ht="29.25" customHeight="1">
      <c r="A110" s="140"/>
      <c r="B110" s="296" t="s">
        <v>352</v>
      </c>
      <c r="C110" s="296"/>
      <c r="D110" s="296"/>
      <c r="E110" s="296"/>
      <c r="F110" s="296"/>
      <c r="G110" s="296"/>
      <c r="H110" s="296"/>
      <c r="I110" s="296"/>
      <c r="L110" s="107"/>
      <c r="M110" s="107"/>
      <c r="O110" s="107"/>
    </row>
    <row r="111" spans="1:15" ht="15">
      <c r="A111" s="140"/>
      <c r="B111" s="15"/>
      <c r="C111" s="15"/>
      <c r="D111" s="15"/>
      <c r="E111" s="48"/>
      <c r="F111" s="48"/>
      <c r="G111" s="48"/>
      <c r="H111" s="48"/>
      <c r="I111" s="48"/>
      <c r="L111" s="107"/>
      <c r="M111" s="107"/>
      <c r="O111" s="107"/>
    </row>
    <row r="112" spans="1:15" ht="15">
      <c r="A112" s="140" t="s">
        <v>75</v>
      </c>
      <c r="B112" s="178" t="s">
        <v>74</v>
      </c>
      <c r="C112" s="15"/>
      <c r="D112" s="15"/>
      <c r="E112" s="48"/>
      <c r="F112" s="48"/>
      <c r="G112" s="48"/>
      <c r="H112" s="48"/>
      <c r="I112" s="48"/>
      <c r="L112" s="107"/>
      <c r="M112" s="107"/>
      <c r="O112" s="107"/>
    </row>
    <row r="113" spans="1:15" ht="15">
      <c r="A113" s="140"/>
      <c r="B113" s="178"/>
      <c r="C113" s="15"/>
      <c r="D113" s="15"/>
      <c r="E113" s="48"/>
      <c r="F113" s="48"/>
      <c r="G113" s="48"/>
      <c r="H113" s="48"/>
      <c r="I113" s="48"/>
      <c r="L113" s="107"/>
      <c r="M113" s="107"/>
      <c r="O113" s="107"/>
    </row>
    <row r="114" spans="1:15" ht="31.5" customHeight="1">
      <c r="A114" s="140"/>
      <c r="B114" s="313" t="s">
        <v>184</v>
      </c>
      <c r="C114" s="313"/>
      <c r="D114" s="313"/>
      <c r="E114" s="313"/>
      <c r="F114" s="313"/>
      <c r="G114" s="313"/>
      <c r="H114" s="313"/>
      <c r="I114" s="313"/>
      <c r="L114" s="107"/>
      <c r="M114" s="107"/>
      <c r="O114" s="107"/>
    </row>
    <row r="115" spans="1:15" ht="15">
      <c r="A115" s="140"/>
      <c r="B115" s="15"/>
      <c r="C115" s="15"/>
      <c r="D115" s="15"/>
      <c r="E115" s="48"/>
      <c r="F115" s="48"/>
      <c r="G115" s="48"/>
      <c r="H115" s="48"/>
      <c r="I115" s="48"/>
      <c r="L115" s="107"/>
      <c r="M115" s="107"/>
      <c r="O115" s="107"/>
    </row>
    <row r="116" spans="1:15" ht="15">
      <c r="A116" s="140" t="s">
        <v>77</v>
      </c>
      <c r="B116" s="178" t="s">
        <v>76</v>
      </c>
      <c r="C116" s="15"/>
      <c r="D116" s="15"/>
      <c r="E116" s="48"/>
      <c r="F116" s="48"/>
      <c r="G116" s="48"/>
      <c r="H116" s="48"/>
      <c r="I116" s="48"/>
      <c r="L116" s="107"/>
      <c r="M116" s="107"/>
      <c r="O116" s="107"/>
    </row>
    <row r="117" spans="1:15" ht="15">
      <c r="A117" s="140"/>
      <c r="B117" s="178"/>
      <c r="C117" s="15"/>
      <c r="D117" s="15"/>
      <c r="E117" s="48"/>
      <c r="F117" s="48"/>
      <c r="G117" s="48"/>
      <c r="H117" s="48"/>
      <c r="I117" s="48"/>
      <c r="L117" s="107"/>
      <c r="M117" s="107"/>
      <c r="O117" s="107"/>
    </row>
    <row r="118" spans="1:15" ht="31.5" customHeight="1">
      <c r="A118" s="140"/>
      <c r="B118" s="313" t="s">
        <v>336</v>
      </c>
      <c r="C118" s="313"/>
      <c r="D118" s="313"/>
      <c r="E118" s="313"/>
      <c r="F118" s="313"/>
      <c r="G118" s="313"/>
      <c r="H118" s="313"/>
      <c r="I118" s="313"/>
      <c r="L118" s="107"/>
      <c r="M118" s="107"/>
      <c r="O118" s="107"/>
    </row>
    <row r="119" spans="1:15" ht="15">
      <c r="A119" s="140"/>
      <c r="B119" s="15"/>
      <c r="C119" s="15"/>
      <c r="D119" s="15"/>
      <c r="E119" s="48"/>
      <c r="F119" s="48"/>
      <c r="G119" s="48"/>
      <c r="H119" s="48"/>
      <c r="I119" s="48"/>
      <c r="L119" s="107"/>
      <c r="M119" s="107"/>
      <c r="O119" s="107"/>
    </row>
    <row r="120" spans="1:15" ht="15">
      <c r="A120" s="140" t="s">
        <v>80</v>
      </c>
      <c r="B120" s="178" t="s">
        <v>78</v>
      </c>
      <c r="C120" s="15"/>
      <c r="D120" s="15"/>
      <c r="E120" s="48"/>
      <c r="F120" s="48"/>
      <c r="G120" s="48"/>
      <c r="H120" s="48"/>
      <c r="I120" s="48"/>
      <c r="L120" s="107"/>
      <c r="M120" s="107"/>
      <c r="O120" s="107"/>
    </row>
    <row r="121" spans="1:15" ht="15">
      <c r="A121" s="140"/>
      <c r="B121" s="178"/>
      <c r="C121" s="15"/>
      <c r="D121" s="15"/>
      <c r="E121" s="48"/>
      <c r="F121" s="48"/>
      <c r="G121" s="48"/>
      <c r="H121" s="48"/>
      <c r="I121" s="48"/>
      <c r="L121" s="107"/>
      <c r="M121" s="107"/>
      <c r="O121" s="107"/>
    </row>
    <row r="122" spans="1:15" ht="30.75" customHeight="1">
      <c r="A122" s="140"/>
      <c r="B122" s="313" t="s">
        <v>79</v>
      </c>
      <c r="C122" s="313"/>
      <c r="D122" s="313"/>
      <c r="E122" s="313"/>
      <c r="F122" s="313"/>
      <c r="G122" s="313"/>
      <c r="H122" s="313"/>
      <c r="I122" s="313"/>
      <c r="L122" s="107"/>
      <c r="M122" s="107"/>
      <c r="O122" s="107"/>
    </row>
    <row r="123" spans="1:15" ht="15">
      <c r="A123" s="140"/>
      <c r="B123" s="15"/>
      <c r="C123" s="15"/>
      <c r="D123" s="15"/>
      <c r="E123" s="48"/>
      <c r="F123" s="48"/>
      <c r="G123" s="48"/>
      <c r="H123" s="48"/>
      <c r="I123" s="48"/>
      <c r="L123" s="107"/>
      <c r="M123" s="107"/>
      <c r="O123" s="107"/>
    </row>
    <row r="124" spans="1:9" ht="15">
      <c r="A124" s="9" t="s">
        <v>99</v>
      </c>
      <c r="B124" s="9" t="s">
        <v>297</v>
      </c>
      <c r="C124" s="15"/>
      <c r="D124" s="15"/>
      <c r="E124" s="48"/>
      <c r="F124" s="48"/>
      <c r="G124" s="48"/>
      <c r="H124" s="48"/>
      <c r="I124" s="48"/>
    </row>
    <row r="125" spans="1:9" ht="15">
      <c r="A125" s="9"/>
      <c r="B125" s="9"/>
      <c r="C125" s="15"/>
      <c r="D125" s="15"/>
      <c r="E125" s="48"/>
      <c r="F125" s="48"/>
      <c r="G125" s="48"/>
      <c r="H125" s="48"/>
      <c r="I125" s="48"/>
    </row>
    <row r="126" spans="1:15" ht="15">
      <c r="A126" s="178"/>
      <c r="B126" s="313" t="s">
        <v>365</v>
      </c>
      <c r="C126" s="313"/>
      <c r="D126" s="313"/>
      <c r="E126" s="313"/>
      <c r="F126" s="313"/>
      <c r="G126" s="313"/>
      <c r="H126" s="313"/>
      <c r="I126" s="313"/>
      <c r="L126" s="107"/>
      <c r="M126" s="107"/>
      <c r="O126" s="107"/>
    </row>
    <row r="127" spans="1:15" ht="15">
      <c r="A127" s="211"/>
      <c r="B127" s="234"/>
      <c r="C127" s="234"/>
      <c r="D127" s="234"/>
      <c r="E127" s="234"/>
      <c r="F127" s="234"/>
      <c r="G127" s="234"/>
      <c r="H127" s="234"/>
      <c r="I127" s="234"/>
      <c r="L127" s="230"/>
      <c r="M127" s="230"/>
      <c r="O127" s="230"/>
    </row>
    <row r="128" spans="1:15" ht="15">
      <c r="A128" s="211"/>
      <c r="B128" s="218"/>
      <c r="C128" s="219"/>
      <c r="D128" s="219"/>
      <c r="E128" s="220"/>
      <c r="F128" s="291" t="s">
        <v>354</v>
      </c>
      <c r="G128" s="292"/>
      <c r="H128" s="291" t="s">
        <v>356</v>
      </c>
      <c r="I128" s="292"/>
      <c r="L128" s="230"/>
      <c r="M128" s="230"/>
      <c r="O128" s="230"/>
    </row>
    <row r="129" spans="1:15" ht="15">
      <c r="A129" s="211"/>
      <c r="B129" s="212" t="s">
        <v>348</v>
      </c>
      <c r="C129" s="213"/>
      <c r="D129" s="213"/>
      <c r="E129" s="214"/>
      <c r="F129" s="293" t="s">
        <v>316</v>
      </c>
      <c r="G129" s="294"/>
      <c r="H129" s="295" t="s">
        <v>366</v>
      </c>
      <c r="I129" s="294"/>
      <c r="L129" s="230"/>
      <c r="M129" s="230"/>
      <c r="O129" s="230"/>
    </row>
    <row r="130" spans="1:15" ht="15">
      <c r="A130" s="211"/>
      <c r="B130" s="212" t="s">
        <v>314</v>
      </c>
      <c r="C130" s="213"/>
      <c r="D130" s="213"/>
      <c r="E130" s="214"/>
      <c r="F130" s="288" t="s">
        <v>375</v>
      </c>
      <c r="G130" s="289"/>
      <c r="H130" s="288" t="s">
        <v>366</v>
      </c>
      <c r="I130" s="289"/>
      <c r="L130" s="230"/>
      <c r="M130" s="230"/>
      <c r="O130" s="230"/>
    </row>
    <row r="131" spans="1:15" ht="15">
      <c r="A131" s="211"/>
      <c r="B131" s="212" t="s">
        <v>367</v>
      </c>
      <c r="C131" s="213"/>
      <c r="D131" s="213"/>
      <c r="E131" s="214"/>
      <c r="F131" s="288" t="s">
        <v>318</v>
      </c>
      <c r="G131" s="289"/>
      <c r="H131" s="288" t="s">
        <v>366</v>
      </c>
      <c r="I131" s="289"/>
      <c r="L131" s="230"/>
      <c r="M131" s="230"/>
      <c r="O131" s="230"/>
    </row>
    <row r="132" spans="1:15" ht="15">
      <c r="A132" s="211"/>
      <c r="B132" s="212" t="s">
        <v>317</v>
      </c>
      <c r="C132" s="213"/>
      <c r="D132" s="213"/>
      <c r="E132" s="214"/>
      <c r="F132" s="290" t="s">
        <v>349</v>
      </c>
      <c r="G132" s="289"/>
      <c r="H132" s="288" t="s">
        <v>366</v>
      </c>
      <c r="I132" s="289"/>
      <c r="L132" s="230"/>
      <c r="M132" s="230"/>
      <c r="O132" s="230"/>
    </row>
    <row r="133" spans="1:15" ht="15">
      <c r="A133" s="211"/>
      <c r="B133" s="215" t="s">
        <v>368</v>
      </c>
      <c r="C133" s="216"/>
      <c r="D133" s="216"/>
      <c r="E133" s="217"/>
      <c r="F133" s="316">
        <v>4087998</v>
      </c>
      <c r="G133" s="309"/>
      <c r="H133" s="317" t="s">
        <v>366</v>
      </c>
      <c r="I133" s="318"/>
      <c r="L133" s="230"/>
      <c r="M133" s="230"/>
      <c r="O133" s="230"/>
    </row>
    <row r="134" spans="1:9" ht="15">
      <c r="A134" s="15"/>
      <c r="B134" s="15"/>
      <c r="C134" s="15"/>
      <c r="D134" s="15"/>
      <c r="E134" s="48"/>
      <c r="F134" s="48"/>
      <c r="G134" s="48"/>
      <c r="H134" s="48"/>
      <c r="I134" s="48"/>
    </row>
    <row r="135" spans="1:9" ht="15">
      <c r="A135" s="9" t="s">
        <v>100</v>
      </c>
      <c r="B135" s="9" t="s">
        <v>81</v>
      </c>
      <c r="C135" s="15"/>
      <c r="D135" s="15"/>
      <c r="E135" s="48"/>
      <c r="F135" s="48"/>
      <c r="G135" s="48"/>
      <c r="H135" s="48"/>
      <c r="I135" s="48"/>
    </row>
    <row r="136" spans="1:9" ht="15">
      <c r="A136" s="9"/>
      <c r="B136" s="9"/>
      <c r="C136" s="15"/>
      <c r="D136" s="15"/>
      <c r="E136" s="48"/>
      <c r="F136" s="48"/>
      <c r="G136" s="48"/>
      <c r="H136" s="48"/>
      <c r="I136" s="48"/>
    </row>
    <row r="137" spans="1:9" ht="31.5" customHeight="1">
      <c r="A137" s="9"/>
      <c r="B137" s="313" t="s">
        <v>351</v>
      </c>
      <c r="C137" s="313"/>
      <c r="D137" s="313"/>
      <c r="E137" s="313"/>
      <c r="F137" s="313"/>
      <c r="G137" s="313"/>
      <c r="H137" s="313"/>
      <c r="I137" s="313"/>
    </row>
    <row r="138" spans="1:9" ht="15">
      <c r="A138" s="9"/>
      <c r="B138" s="15"/>
      <c r="C138" s="15"/>
      <c r="D138" s="15"/>
      <c r="E138" s="48"/>
      <c r="F138" s="48"/>
      <c r="G138" s="48"/>
      <c r="H138" s="48"/>
      <c r="I138" s="48"/>
    </row>
    <row r="139" spans="1:9" ht="15">
      <c r="A139" s="9"/>
      <c r="B139" s="9" t="s">
        <v>164</v>
      </c>
      <c r="C139" s="15"/>
      <c r="D139" s="15"/>
      <c r="E139" s="48"/>
      <c r="F139" s="48"/>
      <c r="G139" s="48"/>
      <c r="H139" s="48"/>
      <c r="I139" s="48"/>
    </row>
    <row r="140" spans="1:9" ht="15">
      <c r="A140" s="9"/>
      <c r="B140" s="15"/>
      <c r="C140" s="15"/>
      <c r="D140" s="15"/>
      <c r="E140" s="315"/>
      <c r="F140" s="315"/>
      <c r="G140" s="315"/>
      <c r="H140" s="315"/>
      <c r="I140" s="315"/>
    </row>
    <row r="141" spans="1:14" ht="27.75">
      <c r="A141" s="9"/>
      <c r="B141" s="15"/>
      <c r="C141" s="15"/>
      <c r="D141" s="15"/>
      <c r="E141" s="64" t="s">
        <v>82</v>
      </c>
      <c r="F141" s="64" t="s">
        <v>83</v>
      </c>
      <c r="G141" s="64" t="s">
        <v>84</v>
      </c>
      <c r="H141" s="64" t="s">
        <v>85</v>
      </c>
      <c r="I141" s="64" t="s">
        <v>86</v>
      </c>
      <c r="J141" s="105"/>
      <c r="K141" s="105"/>
      <c r="L141" s="106"/>
      <c r="M141" s="106"/>
      <c r="N141" s="105"/>
    </row>
    <row r="142" spans="1:9" ht="15">
      <c r="A142" s="9"/>
      <c r="B142" s="15"/>
      <c r="C142" s="15"/>
      <c r="D142" s="15"/>
      <c r="E142" s="50" t="s">
        <v>87</v>
      </c>
      <c r="F142" s="50" t="s">
        <v>87</v>
      </c>
      <c r="G142" s="50" t="s">
        <v>87</v>
      </c>
      <c r="H142" s="50" t="s">
        <v>87</v>
      </c>
      <c r="I142" s="50" t="s">
        <v>87</v>
      </c>
    </row>
    <row r="143" spans="1:15" ht="15">
      <c r="A143" s="180"/>
      <c r="B143" s="15"/>
      <c r="C143" s="15"/>
      <c r="D143" s="15"/>
      <c r="E143" s="50"/>
      <c r="F143" s="50"/>
      <c r="G143" s="50"/>
      <c r="H143" s="50"/>
      <c r="I143" s="50"/>
      <c r="L143" s="107"/>
      <c r="M143" s="107"/>
      <c r="O143" s="107"/>
    </row>
    <row r="144" spans="1:9" ht="15">
      <c r="A144" s="9"/>
      <c r="B144" s="211" t="s">
        <v>360</v>
      </c>
      <c r="C144" s="15"/>
      <c r="D144" s="15"/>
      <c r="E144" s="50"/>
      <c r="F144" s="50"/>
      <c r="G144" s="50"/>
      <c r="H144" s="50"/>
      <c r="I144" s="50"/>
    </row>
    <row r="145" spans="1:13" ht="15">
      <c r="A145" s="9"/>
      <c r="B145" s="29" t="s">
        <v>41</v>
      </c>
      <c r="C145" s="15"/>
      <c r="D145" s="15"/>
      <c r="E145" s="265"/>
      <c r="F145" s="265"/>
      <c r="G145" s="49"/>
      <c r="H145" s="49"/>
      <c r="I145" s="49"/>
      <c r="J145" s="104"/>
      <c r="K145" s="104"/>
      <c r="L145" s="94"/>
      <c r="M145" s="94"/>
    </row>
    <row r="146" spans="1:14" ht="15">
      <c r="A146" s="9"/>
      <c r="B146" s="30" t="s">
        <v>162</v>
      </c>
      <c r="C146" s="19"/>
      <c r="D146" s="19"/>
      <c r="E146" s="55">
        <v>165514</v>
      </c>
      <c r="F146" s="55">
        <v>60362</v>
      </c>
      <c r="G146" s="146">
        <v>0</v>
      </c>
      <c r="H146" s="146">
        <v>0</v>
      </c>
      <c r="I146" s="55">
        <f>SUM(E146:H146)</f>
        <v>225876</v>
      </c>
      <c r="J146" s="221"/>
      <c r="K146" s="221"/>
      <c r="L146" s="3"/>
      <c r="M146" s="107"/>
      <c r="N146" s="3"/>
    </row>
    <row r="147" spans="1:16" ht="15">
      <c r="A147" s="9"/>
      <c r="B147" s="30" t="s">
        <v>88</v>
      </c>
      <c r="C147" s="19"/>
      <c r="D147" s="19"/>
      <c r="E147" s="146">
        <v>0</v>
      </c>
      <c r="F147" s="146">
        <v>0</v>
      </c>
      <c r="G147" s="146">
        <v>0</v>
      </c>
      <c r="H147" s="146">
        <f>-SUM(E147:G147)</f>
        <v>0</v>
      </c>
      <c r="I147" s="146">
        <f>SUM(E147:H147)</f>
        <v>0</v>
      </c>
      <c r="K147" s="107"/>
      <c r="M147" s="107"/>
      <c r="P147" s="3"/>
    </row>
    <row r="148" spans="1:11" ht="15.75" thickBot="1">
      <c r="A148" s="9"/>
      <c r="B148" s="30" t="s">
        <v>89</v>
      </c>
      <c r="C148" s="19"/>
      <c r="D148" s="19"/>
      <c r="E148" s="147">
        <f>SUM(E146:E147)</f>
        <v>165514</v>
      </c>
      <c r="F148" s="147">
        <f>SUM(F146:F147)</f>
        <v>60362</v>
      </c>
      <c r="G148" s="148">
        <f>SUM(G146:G147)</f>
        <v>0</v>
      </c>
      <c r="H148" s="148">
        <f>SUM(H146:H147)</f>
        <v>0</v>
      </c>
      <c r="I148" s="147">
        <f>SUM(I146:I147)</f>
        <v>225876</v>
      </c>
      <c r="J148" s="224">
        <f>I148-SOCI!G16</f>
        <v>0</v>
      </c>
      <c r="K148" s="3"/>
    </row>
    <row r="149" spans="1:9" ht="15.75" thickTop="1">
      <c r="A149" s="9"/>
      <c r="B149" s="30"/>
      <c r="C149" s="19"/>
      <c r="D149" s="19"/>
      <c r="E149" s="55"/>
      <c r="F149" s="55"/>
      <c r="G149" s="55"/>
      <c r="H149" s="55"/>
      <c r="I149" s="55"/>
    </row>
    <row r="150" spans="1:12" ht="15">
      <c r="A150" s="9"/>
      <c r="B150" s="31" t="s">
        <v>139</v>
      </c>
      <c r="C150" s="19"/>
      <c r="D150" s="19"/>
      <c r="E150" s="55"/>
      <c r="F150" s="55"/>
      <c r="G150" s="55"/>
      <c r="H150" s="55"/>
      <c r="I150" s="55"/>
      <c r="L150" s="94"/>
    </row>
    <row r="151" spans="1:19" ht="15">
      <c r="A151" s="9"/>
      <c r="B151" s="30" t="s">
        <v>167</v>
      </c>
      <c r="C151" s="19"/>
      <c r="D151" s="19"/>
      <c r="E151" s="55">
        <v>21750</v>
      </c>
      <c r="F151" s="55">
        <v>1050</v>
      </c>
      <c r="G151" s="55">
        <v>-126</v>
      </c>
      <c r="H151" s="146">
        <v>0</v>
      </c>
      <c r="I151" s="55">
        <f>SUM(E151:H151)</f>
        <v>22674</v>
      </c>
      <c r="J151" s="221"/>
      <c r="K151" s="107"/>
      <c r="L151" s="3"/>
      <c r="M151" s="107"/>
      <c r="N151" s="3"/>
      <c r="O151" s="107"/>
      <c r="P151" s="3"/>
      <c r="Q151" s="108"/>
      <c r="R151" s="3"/>
      <c r="S151" s="107"/>
    </row>
    <row r="152" spans="1:19" ht="15">
      <c r="A152" s="9"/>
      <c r="B152" s="30" t="s">
        <v>152</v>
      </c>
      <c r="C152" s="19"/>
      <c r="D152" s="19"/>
      <c r="E152" s="55">
        <v>-745</v>
      </c>
      <c r="F152" s="55">
        <v>-242</v>
      </c>
      <c r="G152" s="146">
        <v>0</v>
      </c>
      <c r="H152" s="146">
        <v>0</v>
      </c>
      <c r="I152" s="55">
        <f>SUM(E152:H152)</f>
        <v>-987</v>
      </c>
      <c r="J152" s="221"/>
      <c r="K152" s="107"/>
      <c r="L152" s="3"/>
      <c r="M152" s="107"/>
      <c r="N152" s="3"/>
      <c r="O152" s="107"/>
      <c r="P152" s="3"/>
      <c r="Q152" s="108"/>
      <c r="R152" s="3"/>
      <c r="S152" s="107"/>
    </row>
    <row r="153" spans="1:19" ht="15">
      <c r="A153" s="9"/>
      <c r="B153" s="30" t="s">
        <v>42</v>
      </c>
      <c r="C153" s="19"/>
      <c r="D153" s="19"/>
      <c r="E153" s="57">
        <v>169</v>
      </c>
      <c r="F153" s="57">
        <v>58</v>
      </c>
      <c r="G153" s="209">
        <v>0</v>
      </c>
      <c r="H153" s="209">
        <v>0</v>
      </c>
      <c r="I153" s="57">
        <f>SUM(E153:H153)</f>
        <v>227</v>
      </c>
      <c r="J153" s="224"/>
      <c r="K153" s="107"/>
      <c r="L153" s="3"/>
      <c r="M153" s="107"/>
      <c r="N153" s="3"/>
      <c r="O153" s="107"/>
      <c r="P153" s="3"/>
      <c r="Q153" s="108"/>
      <c r="R153" s="3"/>
      <c r="S153" s="107"/>
    </row>
    <row r="154" spans="1:19" ht="15">
      <c r="A154" s="9"/>
      <c r="B154" s="30" t="s">
        <v>163</v>
      </c>
      <c r="C154" s="19"/>
      <c r="D154" s="19"/>
      <c r="E154" s="57">
        <v>-7225</v>
      </c>
      <c r="F154" s="57">
        <v>-1111</v>
      </c>
      <c r="G154" s="209">
        <v>0</v>
      </c>
      <c r="H154" s="209">
        <v>0</v>
      </c>
      <c r="I154" s="57">
        <f>SUM(E154:H154)</f>
        <v>-8336</v>
      </c>
      <c r="J154" s="221"/>
      <c r="K154" s="107"/>
      <c r="L154" s="3"/>
      <c r="M154" s="107"/>
      <c r="N154" s="3"/>
      <c r="O154" s="107"/>
      <c r="P154" s="3"/>
      <c r="Q154" s="108"/>
      <c r="R154" s="3"/>
      <c r="S154" s="107"/>
    </row>
    <row r="155" spans="1:19" ht="15.75" thickBot="1">
      <c r="A155" s="9"/>
      <c r="B155" s="30" t="s">
        <v>225</v>
      </c>
      <c r="C155" s="19"/>
      <c r="D155" s="19"/>
      <c r="E155" s="147">
        <f>SUM(E151:E154)</f>
        <v>13949</v>
      </c>
      <c r="F155" s="147">
        <f>SUM(F151:F154)</f>
        <v>-245</v>
      </c>
      <c r="G155" s="147">
        <f>SUM(G151:G154)</f>
        <v>-126</v>
      </c>
      <c r="H155" s="148">
        <f>SUM(H151:H154)</f>
        <v>0</v>
      </c>
      <c r="I155" s="147">
        <f>SUM(I151:I154)</f>
        <v>13578</v>
      </c>
      <c r="J155" s="3">
        <f>I155-SOCI!G32</f>
        <v>0</v>
      </c>
      <c r="K155" s="107"/>
      <c r="L155" s="3"/>
      <c r="M155" s="107"/>
      <c r="N155" s="3"/>
      <c r="O155" s="107"/>
      <c r="P155" s="3"/>
      <c r="Q155" s="108"/>
      <c r="R155" s="3"/>
      <c r="S155" s="107"/>
    </row>
    <row r="156" spans="1:19" ht="15.75" thickTop="1">
      <c r="A156" s="9"/>
      <c r="B156" s="30"/>
      <c r="C156" s="19"/>
      <c r="D156" s="19"/>
      <c r="E156" s="232"/>
      <c r="F156" s="232"/>
      <c r="G156" s="55"/>
      <c r="H156" s="55"/>
      <c r="I156" s="55"/>
      <c r="J156" s="3"/>
      <c r="K156" s="107"/>
      <c r="L156" s="3"/>
      <c r="M156" s="107"/>
      <c r="N156" s="3"/>
      <c r="O156" s="107"/>
      <c r="P156" s="3"/>
      <c r="Q156" s="108"/>
      <c r="R156" s="3"/>
      <c r="S156" s="107"/>
    </row>
    <row r="157" spans="1:19" ht="15.75" thickBot="1">
      <c r="A157" s="9"/>
      <c r="B157" s="31" t="s">
        <v>90</v>
      </c>
      <c r="C157" s="19"/>
      <c r="D157" s="19"/>
      <c r="E157" s="150">
        <v>445865</v>
      </c>
      <c r="F157" s="150">
        <v>80570</v>
      </c>
      <c r="G157" s="150">
        <v>176508</v>
      </c>
      <c r="H157" s="150">
        <v>-181250</v>
      </c>
      <c r="I157" s="150">
        <f>SUM(E157:H157)</f>
        <v>521693</v>
      </c>
      <c r="J157" s="3">
        <f>I157-SOFP!D28</f>
        <v>0</v>
      </c>
      <c r="K157" s="3"/>
      <c r="L157" s="3"/>
      <c r="M157" s="107"/>
      <c r="N157" s="3"/>
      <c r="O157" s="107"/>
      <c r="P157" s="3"/>
      <c r="Q157" s="108"/>
      <c r="R157" s="3"/>
      <c r="S157" s="107"/>
    </row>
    <row r="158" spans="1:19" ht="15.75" thickTop="1">
      <c r="A158" s="9"/>
      <c r="B158" s="30"/>
      <c r="C158" s="19"/>
      <c r="D158" s="19"/>
      <c r="E158" s="48"/>
      <c r="F158" s="48"/>
      <c r="G158" s="48"/>
      <c r="H158" s="48"/>
      <c r="I158" s="48"/>
      <c r="J158" s="3"/>
      <c r="K158" s="107"/>
      <c r="L158" s="3"/>
      <c r="M158" s="107"/>
      <c r="N158" s="3"/>
      <c r="O158" s="107"/>
      <c r="P158" s="3"/>
      <c r="Q158" s="108"/>
      <c r="R158" s="3"/>
      <c r="S158" s="107"/>
    </row>
    <row r="159" spans="1:19" ht="15.75" thickBot="1">
      <c r="A159" s="9"/>
      <c r="B159" s="31" t="s">
        <v>91</v>
      </c>
      <c r="C159" s="19"/>
      <c r="D159" s="19"/>
      <c r="E159" s="150">
        <v>109665</v>
      </c>
      <c r="F159" s="150">
        <v>21839</v>
      </c>
      <c r="G159" s="150">
        <v>7160</v>
      </c>
      <c r="H159" s="150">
        <v>-7159</v>
      </c>
      <c r="I159" s="150">
        <f>SUM(E159:H159)</f>
        <v>131505</v>
      </c>
      <c r="J159" s="3">
        <f>I159-SOFP!D49</f>
        <v>0</v>
      </c>
      <c r="K159" s="3"/>
      <c r="L159" s="3"/>
      <c r="M159" s="107"/>
      <c r="N159" s="3"/>
      <c r="O159" s="107"/>
      <c r="P159" s="3"/>
      <c r="Q159" s="108"/>
      <c r="R159" s="3"/>
      <c r="S159" s="107"/>
    </row>
    <row r="160" spans="1:11" ht="15.75" thickTop="1">
      <c r="A160" s="9"/>
      <c r="B160" s="32"/>
      <c r="C160" s="19"/>
      <c r="D160" s="19"/>
      <c r="E160" s="63"/>
      <c r="F160" s="63"/>
      <c r="G160" s="63"/>
      <c r="H160" s="63"/>
      <c r="I160" s="63"/>
      <c r="J160" s="3"/>
      <c r="K160" s="3"/>
    </row>
    <row r="161" spans="1:15" ht="27.75">
      <c r="A161" s="178"/>
      <c r="B161" s="32"/>
      <c r="C161" s="19"/>
      <c r="D161" s="19"/>
      <c r="E161" s="64" t="s">
        <v>82</v>
      </c>
      <c r="F161" s="64" t="s">
        <v>83</v>
      </c>
      <c r="G161" s="64" t="s">
        <v>84</v>
      </c>
      <c r="H161" s="64" t="s">
        <v>85</v>
      </c>
      <c r="I161" s="64" t="s">
        <v>86</v>
      </c>
      <c r="J161" s="3"/>
      <c r="K161" s="3"/>
      <c r="L161" s="107"/>
      <c r="M161" s="107"/>
      <c r="O161" s="107"/>
    </row>
    <row r="162" spans="1:15" ht="15">
      <c r="A162" s="178"/>
      <c r="B162" s="32"/>
      <c r="C162" s="19"/>
      <c r="D162" s="19"/>
      <c r="E162" s="50" t="s">
        <v>87</v>
      </c>
      <c r="F162" s="50" t="s">
        <v>87</v>
      </c>
      <c r="G162" s="50" t="s">
        <v>87</v>
      </c>
      <c r="H162" s="50" t="s">
        <v>87</v>
      </c>
      <c r="I162" s="50" t="s">
        <v>87</v>
      </c>
      <c r="J162" s="3"/>
      <c r="K162" s="3"/>
      <c r="L162" s="107"/>
      <c r="M162" s="107"/>
      <c r="O162" s="107"/>
    </row>
    <row r="163" spans="1:15" ht="15">
      <c r="A163" s="180"/>
      <c r="B163" s="32"/>
      <c r="C163" s="19"/>
      <c r="D163" s="19"/>
      <c r="E163" s="50"/>
      <c r="F163" s="50"/>
      <c r="G163" s="50"/>
      <c r="H163" s="50"/>
      <c r="I163" s="50"/>
      <c r="J163" s="3"/>
      <c r="K163" s="3"/>
      <c r="L163" s="107"/>
      <c r="M163" s="107"/>
      <c r="O163" s="107"/>
    </row>
    <row r="164" spans="1:9" ht="15">
      <c r="A164" s="9"/>
      <c r="B164" s="211" t="s">
        <v>361</v>
      </c>
      <c r="C164" s="15"/>
      <c r="D164" s="15"/>
      <c r="E164" s="50"/>
      <c r="F164" s="50"/>
      <c r="G164" s="50"/>
      <c r="H164" s="50"/>
      <c r="I164" s="50"/>
    </row>
    <row r="165" spans="1:9" ht="15">
      <c r="A165" s="9"/>
      <c r="B165" s="29" t="s">
        <v>41</v>
      </c>
      <c r="C165" s="15"/>
      <c r="D165" s="15"/>
      <c r="E165" s="49"/>
      <c r="F165" s="49"/>
      <c r="G165" s="49"/>
      <c r="H165" s="49"/>
      <c r="I165" s="49"/>
    </row>
    <row r="166" spans="1:9" ht="15">
      <c r="A166" s="9"/>
      <c r="B166" s="30" t="s">
        <v>162</v>
      </c>
      <c r="C166" s="19"/>
      <c r="D166" s="19"/>
      <c r="E166" s="55">
        <v>209670</v>
      </c>
      <c r="F166" s="55">
        <v>55757</v>
      </c>
      <c r="G166" s="146">
        <v>0</v>
      </c>
      <c r="H166" s="146">
        <v>0</v>
      </c>
      <c r="I166" s="55">
        <f>SUM(E166:H166)</f>
        <v>265427</v>
      </c>
    </row>
    <row r="167" spans="1:9" ht="15">
      <c r="A167" s="9"/>
      <c r="B167" s="30" t="s">
        <v>88</v>
      </c>
      <c r="C167" s="19"/>
      <c r="D167" s="19"/>
      <c r="E167" s="146">
        <v>0</v>
      </c>
      <c r="F167" s="55">
        <v>0</v>
      </c>
      <c r="G167" s="146">
        <v>0</v>
      </c>
      <c r="H167" s="146">
        <v>0</v>
      </c>
      <c r="I167" s="146">
        <f>SUM(E167:H167)</f>
        <v>0</v>
      </c>
    </row>
    <row r="168" spans="1:11" ht="15.75" thickBot="1">
      <c r="A168" s="9"/>
      <c r="B168" s="30" t="s">
        <v>89</v>
      </c>
      <c r="C168" s="19"/>
      <c r="D168" s="19"/>
      <c r="E168" s="147">
        <f>SUM(E166:E167)</f>
        <v>209670</v>
      </c>
      <c r="F168" s="147">
        <f>SUM(F166:F167)</f>
        <v>55757</v>
      </c>
      <c r="G168" s="148">
        <f>SUM(G166:G167)</f>
        <v>0</v>
      </c>
      <c r="H168" s="147">
        <f>SUM(H166:H167)</f>
        <v>0</v>
      </c>
      <c r="I168" s="147">
        <f>SUM(I166:I167)</f>
        <v>265427</v>
      </c>
      <c r="J168" s="231"/>
      <c r="K168" s="3"/>
    </row>
    <row r="169" spans="1:9" ht="15.75" thickTop="1">
      <c r="A169" s="9"/>
      <c r="B169" s="30"/>
      <c r="C169" s="19"/>
      <c r="D169" s="19"/>
      <c r="E169" s="55"/>
      <c r="F169" s="55"/>
      <c r="G169" s="55"/>
      <c r="H169" s="55"/>
      <c r="I169" s="55"/>
    </row>
    <row r="170" spans="1:9" ht="15">
      <c r="A170" s="9"/>
      <c r="B170" s="31" t="s">
        <v>139</v>
      </c>
      <c r="C170" s="19"/>
      <c r="D170" s="19"/>
      <c r="E170" s="55"/>
      <c r="F170" s="55"/>
      <c r="G170" s="55"/>
      <c r="H170" s="55"/>
      <c r="I170" s="55"/>
    </row>
    <row r="171" spans="1:11" ht="15">
      <c r="A171" s="9"/>
      <c r="B171" s="30" t="s">
        <v>167</v>
      </c>
      <c r="C171" s="19"/>
      <c r="D171" s="19"/>
      <c r="E171" s="55">
        <v>58666</v>
      </c>
      <c r="F171" s="55">
        <v>1087</v>
      </c>
      <c r="G171" s="55">
        <v>-217</v>
      </c>
      <c r="H171" s="146">
        <v>0</v>
      </c>
      <c r="I171" s="55">
        <f>SUM(E171:H171)</f>
        <v>59536</v>
      </c>
      <c r="J171" s="230"/>
      <c r="K171" s="3"/>
    </row>
    <row r="172" spans="1:11" ht="15">
      <c r="A172" s="9"/>
      <c r="B172" s="30" t="s">
        <v>152</v>
      </c>
      <c r="C172" s="19"/>
      <c r="D172" s="19"/>
      <c r="E172" s="57">
        <v>-1064</v>
      </c>
      <c r="F172" s="57">
        <v>-275</v>
      </c>
      <c r="G172" s="146">
        <v>0</v>
      </c>
      <c r="H172" s="146">
        <v>0</v>
      </c>
      <c r="I172" s="55">
        <f>SUM(E172:H172)</f>
        <v>-1339</v>
      </c>
      <c r="J172" s="3"/>
      <c r="K172" s="3"/>
    </row>
    <row r="173" spans="1:11" ht="15">
      <c r="A173" s="9"/>
      <c r="B173" s="30" t="s">
        <v>42</v>
      </c>
      <c r="C173" s="19"/>
      <c r="D173" s="19"/>
      <c r="E173" s="57">
        <v>26</v>
      </c>
      <c r="F173" s="57">
        <v>11</v>
      </c>
      <c r="G173" s="146">
        <v>0</v>
      </c>
      <c r="H173" s="146">
        <v>0</v>
      </c>
      <c r="I173" s="55">
        <f>SUM(E173:H173)</f>
        <v>37</v>
      </c>
      <c r="J173" s="3"/>
      <c r="K173" s="3"/>
    </row>
    <row r="174" spans="1:9" ht="15">
      <c r="A174" s="9"/>
      <c r="B174" s="30" t="s">
        <v>163</v>
      </c>
      <c r="C174" s="19"/>
      <c r="D174" s="19"/>
      <c r="E174" s="75">
        <v>-6714</v>
      </c>
      <c r="F174" s="75">
        <v>-1011</v>
      </c>
      <c r="G174" s="149">
        <v>0</v>
      </c>
      <c r="H174" s="149">
        <v>0</v>
      </c>
      <c r="I174" s="139">
        <f>SUM(E174:H174)</f>
        <v>-7725</v>
      </c>
    </row>
    <row r="175" spans="1:11" ht="15.75" thickBot="1">
      <c r="A175" s="9"/>
      <c r="B175" s="30" t="s">
        <v>225</v>
      </c>
      <c r="C175" s="19"/>
      <c r="D175" s="19"/>
      <c r="E175" s="150">
        <f>SUM(E171:E174)</f>
        <v>50914</v>
      </c>
      <c r="F175" s="150">
        <f>SUM(F171:F174)</f>
        <v>-188</v>
      </c>
      <c r="G175" s="150">
        <f>SUM(G171:G174)</f>
        <v>-217</v>
      </c>
      <c r="H175" s="151">
        <f>SUM(H171:H174)</f>
        <v>0</v>
      </c>
      <c r="I175" s="150">
        <f>SUM(I171:I174)</f>
        <v>50509</v>
      </c>
      <c r="J175" s="3"/>
      <c r="K175" s="3"/>
    </row>
    <row r="176" spans="1:9" ht="15.75" thickTop="1">
      <c r="A176" s="9"/>
      <c r="B176" s="15"/>
      <c r="C176" s="19"/>
      <c r="D176" s="19"/>
      <c r="E176" s="232"/>
      <c r="F176" s="232"/>
      <c r="G176" s="55"/>
      <c r="H176" s="55"/>
      <c r="I176" s="55"/>
    </row>
    <row r="177" spans="1:12" ht="15.75" thickBot="1">
      <c r="A177" s="9"/>
      <c r="B177" s="31" t="s">
        <v>90</v>
      </c>
      <c r="C177" s="19"/>
      <c r="D177" s="19"/>
      <c r="E177" s="150">
        <v>502735.035</v>
      </c>
      <c r="F177" s="150">
        <v>80597.04196940134</v>
      </c>
      <c r="G177" s="150">
        <v>177358.1631</v>
      </c>
      <c r="H177" s="150">
        <v>-219216.136</v>
      </c>
      <c r="I177" s="150">
        <f>SUM(E177:H177)</f>
        <v>541474.1040694013</v>
      </c>
      <c r="J177" s="3"/>
      <c r="K177" s="3"/>
      <c r="L177" s="3"/>
    </row>
    <row r="178" spans="1:9" ht="15.75" thickTop="1">
      <c r="A178" s="9"/>
      <c r="B178" s="30"/>
      <c r="C178" s="19"/>
      <c r="D178" s="19"/>
      <c r="E178" s="58"/>
      <c r="F178" s="58"/>
      <c r="G178" s="58"/>
      <c r="H178" s="58"/>
      <c r="I178" s="58"/>
    </row>
    <row r="179" spans="1:12" ht="15.75" thickBot="1">
      <c r="A179" s="9"/>
      <c r="B179" s="31" t="s">
        <v>91</v>
      </c>
      <c r="C179" s="19"/>
      <c r="D179" s="19"/>
      <c r="E179" s="150">
        <v>190567.464</v>
      </c>
      <c r="F179" s="150">
        <v>23530.108</v>
      </c>
      <c r="G179" s="150">
        <v>877.68422</v>
      </c>
      <c r="H179" s="150">
        <v>-44781.38744</v>
      </c>
      <c r="I179" s="150">
        <f>SUM(E179:H179)</f>
        <v>170193.86878000002</v>
      </c>
      <c r="J179" s="3"/>
      <c r="K179" s="3"/>
      <c r="L179" s="3"/>
    </row>
    <row r="180" spans="1:9" ht="15.75" thickTop="1">
      <c r="A180" s="9"/>
      <c r="B180" s="42"/>
      <c r="C180" s="19"/>
      <c r="D180" s="19"/>
      <c r="E180" s="63"/>
      <c r="F180" s="63"/>
      <c r="G180" s="63"/>
      <c r="H180" s="63"/>
      <c r="I180" s="63"/>
    </row>
    <row r="181" spans="1:15" ht="15">
      <c r="A181" s="211"/>
      <c r="B181" s="181" t="s">
        <v>401</v>
      </c>
      <c r="C181" s="19"/>
      <c r="D181" s="19"/>
      <c r="E181" s="63"/>
      <c r="F181" s="63"/>
      <c r="G181" s="63"/>
      <c r="H181" s="63"/>
      <c r="I181" s="63"/>
      <c r="L181" s="230"/>
      <c r="M181" s="230"/>
      <c r="O181" s="230"/>
    </row>
    <row r="182" spans="1:15" ht="48.75" customHeight="1">
      <c r="A182" s="211"/>
      <c r="B182" s="320" t="s">
        <v>409</v>
      </c>
      <c r="C182" s="321"/>
      <c r="D182" s="321"/>
      <c r="E182" s="321"/>
      <c r="F182" s="321"/>
      <c r="G182" s="321"/>
      <c r="H182" s="321"/>
      <c r="I182" s="321"/>
      <c r="L182" s="230"/>
      <c r="M182" s="230"/>
      <c r="O182" s="230"/>
    </row>
    <row r="183" spans="1:15" ht="15">
      <c r="A183" s="211"/>
      <c r="B183" s="181"/>
      <c r="C183" s="19"/>
      <c r="D183" s="19"/>
      <c r="E183" s="63"/>
      <c r="F183" s="63"/>
      <c r="G183" s="63"/>
      <c r="H183" s="63"/>
      <c r="I183" s="63"/>
      <c r="L183" s="230"/>
      <c r="M183" s="230"/>
      <c r="O183" s="230"/>
    </row>
    <row r="184" spans="1:15" ht="15">
      <c r="A184" s="211"/>
      <c r="B184" s="181" t="s">
        <v>83</v>
      </c>
      <c r="C184" s="19"/>
      <c r="D184" s="19"/>
      <c r="E184" s="63"/>
      <c r="F184" s="63"/>
      <c r="G184" s="63"/>
      <c r="H184" s="63"/>
      <c r="I184" s="63"/>
      <c r="L184" s="230"/>
      <c r="M184" s="230"/>
      <c r="O184" s="230"/>
    </row>
    <row r="185" spans="1:15" ht="48.75" customHeight="1">
      <c r="A185" s="211"/>
      <c r="B185" s="320" t="s">
        <v>402</v>
      </c>
      <c r="C185" s="321"/>
      <c r="D185" s="321"/>
      <c r="E185" s="321"/>
      <c r="F185" s="321"/>
      <c r="G185" s="321"/>
      <c r="H185" s="321"/>
      <c r="I185" s="321"/>
      <c r="L185" s="230"/>
      <c r="M185" s="230"/>
      <c r="O185" s="230"/>
    </row>
    <row r="186" spans="1:15" ht="15">
      <c r="A186" s="211"/>
      <c r="B186" s="181"/>
      <c r="C186" s="19"/>
      <c r="D186" s="19"/>
      <c r="E186" s="63"/>
      <c r="F186" s="63"/>
      <c r="G186" s="63"/>
      <c r="H186" s="63"/>
      <c r="I186" s="63"/>
      <c r="L186" s="230"/>
      <c r="M186" s="230"/>
      <c r="O186" s="230"/>
    </row>
    <row r="187" spans="1:9" ht="15">
      <c r="A187" s="9"/>
      <c r="B187" s="42" t="s">
        <v>165</v>
      </c>
      <c r="C187" s="19"/>
      <c r="D187" s="19"/>
      <c r="E187" s="63"/>
      <c r="F187" s="63"/>
      <c r="G187" s="63"/>
      <c r="H187" s="63"/>
      <c r="I187" s="63"/>
    </row>
    <row r="188" spans="1:9" ht="9.75" customHeight="1">
      <c r="A188" s="9"/>
      <c r="B188" s="19"/>
      <c r="C188" s="19"/>
      <c r="D188" s="19"/>
      <c r="E188" s="48"/>
      <c r="F188" s="103"/>
      <c r="G188" s="103"/>
      <c r="H188" s="103"/>
      <c r="I188" s="63"/>
    </row>
    <row r="189" spans="1:9" ht="15.75" customHeight="1">
      <c r="A189" s="9"/>
      <c r="B189" s="101"/>
      <c r="C189" s="27"/>
      <c r="D189" s="15"/>
      <c r="E189" s="48"/>
      <c r="F189" s="303" t="s">
        <v>41</v>
      </c>
      <c r="G189" s="303"/>
      <c r="H189" s="303" t="s">
        <v>312</v>
      </c>
      <c r="I189" s="303"/>
    </row>
    <row r="190" spans="1:9" ht="15.75" customHeight="1">
      <c r="A190" s="9"/>
      <c r="B190" s="101"/>
      <c r="C190" s="27"/>
      <c r="D190" s="15"/>
      <c r="E190" s="48"/>
      <c r="F190" s="304" t="s">
        <v>362</v>
      </c>
      <c r="G190" s="304"/>
      <c r="H190" s="304" t="str">
        <f>+F190</f>
        <v>6 months</v>
      </c>
      <c r="I190" s="304"/>
    </row>
    <row r="191" spans="1:9" ht="15.75" customHeight="1">
      <c r="A191" s="9"/>
      <c r="B191" s="101"/>
      <c r="C191" s="27"/>
      <c r="D191" s="15"/>
      <c r="E191" s="48"/>
      <c r="F191" s="65" t="s">
        <v>40</v>
      </c>
      <c r="G191" s="173" t="s">
        <v>40</v>
      </c>
      <c r="H191" s="65" t="s">
        <v>40</v>
      </c>
      <c r="I191" s="173" t="s">
        <v>40</v>
      </c>
    </row>
    <row r="192" spans="1:9" ht="15">
      <c r="A192" s="9"/>
      <c r="B192" s="101"/>
      <c r="C192" s="27"/>
      <c r="D192" s="15"/>
      <c r="E192" s="48"/>
      <c r="F192" s="50" t="str">
        <f>SOCI!G13</f>
        <v>31.12.12</v>
      </c>
      <c r="G192" s="174" t="s">
        <v>356</v>
      </c>
      <c r="H192" s="50" t="str">
        <f>F192</f>
        <v>31.12.12</v>
      </c>
      <c r="I192" s="174" t="str">
        <f>G192</f>
        <v>31.12.11</v>
      </c>
    </row>
    <row r="193" spans="1:11" ht="15">
      <c r="A193" s="9"/>
      <c r="B193" s="102"/>
      <c r="C193" s="102"/>
      <c r="D193" s="15"/>
      <c r="E193" s="48"/>
      <c r="F193" s="65" t="s">
        <v>87</v>
      </c>
      <c r="G193" s="173" t="s">
        <v>87</v>
      </c>
      <c r="H193" s="65" t="s">
        <v>87</v>
      </c>
      <c r="I193" s="173" t="s">
        <v>87</v>
      </c>
      <c r="J193" s="5"/>
      <c r="K193" s="5"/>
    </row>
    <row r="194" spans="1:11" ht="9.75" customHeight="1">
      <c r="A194" s="9"/>
      <c r="B194" s="102"/>
      <c r="C194" s="102"/>
      <c r="D194" s="15"/>
      <c r="E194" s="48"/>
      <c r="F194" s="65"/>
      <c r="G194" s="152"/>
      <c r="H194" s="152"/>
      <c r="I194" s="152"/>
      <c r="J194" s="5"/>
      <c r="K194" s="5"/>
    </row>
    <row r="195" spans="1:12" ht="15">
      <c r="A195" s="9"/>
      <c r="B195" s="17" t="s">
        <v>92</v>
      </c>
      <c r="C195" s="44"/>
      <c r="D195" s="43"/>
      <c r="F195" s="88">
        <v>67093</v>
      </c>
      <c r="G195" s="88">
        <v>51007.30142</v>
      </c>
      <c r="H195" s="88">
        <v>106982</v>
      </c>
      <c r="I195" s="58">
        <v>98144</v>
      </c>
      <c r="J195" s="264"/>
      <c r="K195" s="54"/>
      <c r="L195" s="107"/>
    </row>
    <row r="196" spans="1:12" ht="15">
      <c r="A196" s="9"/>
      <c r="B196" s="17" t="s">
        <v>93</v>
      </c>
      <c r="C196" s="44"/>
      <c r="D196" s="43"/>
      <c r="F196" s="88">
        <v>2150</v>
      </c>
      <c r="G196" s="88">
        <v>13803.401600568779</v>
      </c>
      <c r="H196" s="88">
        <v>85618</v>
      </c>
      <c r="I196" s="58">
        <v>91821</v>
      </c>
      <c r="J196" s="264"/>
      <c r="K196" s="54"/>
      <c r="L196" s="107"/>
    </row>
    <row r="197" spans="1:14" ht="15">
      <c r="A197" s="9"/>
      <c r="B197" s="17" t="s">
        <v>94</v>
      </c>
      <c r="C197" s="44"/>
      <c r="D197" s="43"/>
      <c r="F197" s="88">
        <v>38173</v>
      </c>
      <c r="G197" s="88">
        <v>40559.03671492691</v>
      </c>
      <c r="H197" s="146">
        <v>0</v>
      </c>
      <c r="I197" s="146">
        <v>0</v>
      </c>
      <c r="J197" s="264"/>
      <c r="K197" s="54"/>
      <c r="L197" s="94"/>
      <c r="N197" s="3"/>
    </row>
    <row r="198" spans="1:14" ht="15">
      <c r="A198" s="9"/>
      <c r="B198" s="17" t="s">
        <v>95</v>
      </c>
      <c r="C198" s="44"/>
      <c r="D198" s="43"/>
      <c r="F198" s="88">
        <v>95892</v>
      </c>
      <c r="G198" s="88">
        <v>127397.3471156073</v>
      </c>
      <c r="H198" s="146">
        <v>0</v>
      </c>
      <c r="I198" s="146">
        <v>0</v>
      </c>
      <c r="J198" s="264"/>
      <c r="K198" s="54"/>
      <c r="L198" s="94"/>
      <c r="N198" s="3"/>
    </row>
    <row r="199" spans="1:11" ht="15">
      <c r="A199" s="9"/>
      <c r="B199" s="17" t="s">
        <v>84</v>
      </c>
      <c r="C199" s="44"/>
      <c r="D199" s="43"/>
      <c r="F199" s="88">
        <v>22568</v>
      </c>
      <c r="G199" s="88">
        <v>32659.91653736618</v>
      </c>
      <c r="H199" s="146">
        <v>0</v>
      </c>
      <c r="I199" s="146">
        <v>0</v>
      </c>
      <c r="J199" s="264"/>
      <c r="K199" s="54"/>
    </row>
    <row r="200" spans="1:16" ht="15.75" thickBot="1">
      <c r="A200" s="9"/>
      <c r="B200" s="101"/>
      <c r="C200" s="101"/>
      <c r="D200" s="15"/>
      <c r="E200" s="48"/>
      <c r="F200" s="210">
        <f>SUM(F195:F199)</f>
        <v>225876</v>
      </c>
      <c r="G200" s="210">
        <f>SUM(G195:G199)</f>
        <v>265427.00338846917</v>
      </c>
      <c r="H200" s="210">
        <f>SUM(H195:H199)</f>
        <v>192600</v>
      </c>
      <c r="I200" s="210">
        <f>SUM(I195:I199)</f>
        <v>189965</v>
      </c>
      <c r="J200" s="264"/>
      <c r="K200" s="3"/>
      <c r="P200" s="3"/>
    </row>
    <row r="201" spans="1:9" ht="15.75" thickTop="1">
      <c r="A201" s="9"/>
      <c r="B201" s="15"/>
      <c r="C201" s="15"/>
      <c r="D201" s="15"/>
      <c r="E201" s="48"/>
      <c r="F201" s="56"/>
      <c r="G201" s="56"/>
      <c r="H201" s="48"/>
      <c r="I201" s="48"/>
    </row>
    <row r="202" spans="1:15" ht="67.5" customHeight="1">
      <c r="A202" s="211"/>
      <c r="B202" s="313" t="s">
        <v>404</v>
      </c>
      <c r="C202" s="321"/>
      <c r="D202" s="321"/>
      <c r="E202" s="321"/>
      <c r="F202" s="321"/>
      <c r="G202" s="321"/>
      <c r="H202" s="321"/>
      <c r="I202" s="321"/>
      <c r="L202" s="230"/>
      <c r="M202" s="230"/>
      <c r="O202" s="230"/>
    </row>
    <row r="203" spans="1:15" ht="63.75" customHeight="1">
      <c r="A203" s="211"/>
      <c r="B203" s="313" t="s">
        <v>408</v>
      </c>
      <c r="C203" s="321"/>
      <c r="D203" s="321"/>
      <c r="E203" s="321"/>
      <c r="F203" s="321"/>
      <c r="G203" s="321"/>
      <c r="H203" s="321"/>
      <c r="I203" s="321"/>
      <c r="L203" s="230"/>
      <c r="M203" s="230"/>
      <c r="O203" s="230"/>
    </row>
    <row r="204" spans="1:15" ht="15">
      <c r="A204" s="211"/>
      <c r="B204" s="15"/>
      <c r="C204" s="15"/>
      <c r="D204" s="15"/>
      <c r="E204" s="48"/>
      <c r="F204" s="56"/>
      <c r="G204" s="56"/>
      <c r="H204" s="48"/>
      <c r="I204" s="48"/>
      <c r="L204" s="230"/>
      <c r="M204" s="230"/>
      <c r="O204" s="230"/>
    </row>
    <row r="205" spans="1:9" ht="15">
      <c r="A205" s="9" t="s">
        <v>101</v>
      </c>
      <c r="B205" s="9" t="s">
        <v>96</v>
      </c>
      <c r="C205" s="15"/>
      <c r="D205" s="15"/>
      <c r="E205" s="48"/>
      <c r="F205" s="48"/>
      <c r="G205" s="48"/>
      <c r="H205" s="56"/>
      <c r="I205" s="48"/>
    </row>
    <row r="206" spans="1:9" ht="9.75" customHeight="1">
      <c r="A206" s="9"/>
      <c r="B206" s="9"/>
      <c r="C206" s="15"/>
      <c r="D206" s="15"/>
      <c r="E206" s="48"/>
      <c r="F206" s="48"/>
      <c r="G206" s="48"/>
      <c r="H206" s="48"/>
      <c r="I206" s="48"/>
    </row>
    <row r="207" spans="1:9" ht="30.75" customHeight="1">
      <c r="A207" s="9"/>
      <c r="B207" s="296" t="s">
        <v>212</v>
      </c>
      <c r="C207" s="296"/>
      <c r="D207" s="296"/>
      <c r="E207" s="296"/>
      <c r="F207" s="296"/>
      <c r="G207" s="296"/>
      <c r="H207" s="296"/>
      <c r="I207" s="296"/>
    </row>
    <row r="208" spans="1:9" ht="15">
      <c r="A208" s="9"/>
      <c r="B208" s="15"/>
      <c r="C208" s="15"/>
      <c r="D208" s="15"/>
      <c r="E208" s="48"/>
      <c r="F208" s="48"/>
      <c r="G208" s="48"/>
      <c r="H208" s="48"/>
      <c r="I208" s="48"/>
    </row>
    <row r="209" spans="1:16" ht="15">
      <c r="A209" s="9" t="s">
        <v>298</v>
      </c>
      <c r="B209" s="9" t="s">
        <v>176</v>
      </c>
      <c r="C209" s="15"/>
      <c r="D209" s="15"/>
      <c r="E209" s="48"/>
      <c r="F209" s="48"/>
      <c r="G209" s="48"/>
      <c r="H209" s="48"/>
      <c r="I209" s="48"/>
      <c r="P209" s="89"/>
    </row>
    <row r="210" spans="1:9" ht="9.75" customHeight="1">
      <c r="A210" s="9"/>
      <c r="B210" s="9"/>
      <c r="C210" s="15"/>
      <c r="D210" s="15"/>
      <c r="E210" s="48"/>
      <c r="F210" s="48"/>
      <c r="G210" s="48"/>
      <c r="H210" s="48"/>
      <c r="I210" s="48"/>
    </row>
    <row r="211" spans="1:15" ht="15">
      <c r="A211" s="207"/>
      <c r="B211" s="17" t="s">
        <v>377</v>
      </c>
      <c r="C211" s="17"/>
      <c r="D211" s="17"/>
      <c r="E211" s="17"/>
      <c r="F211" s="17"/>
      <c r="G211" s="17"/>
      <c r="H211" s="17"/>
      <c r="I211" s="17"/>
      <c r="L211" s="107"/>
      <c r="M211" s="107"/>
      <c r="O211" s="107"/>
    </row>
    <row r="212" spans="1:15" ht="15">
      <c r="A212" s="211"/>
      <c r="B212" s="17"/>
      <c r="C212" s="17"/>
      <c r="D212" s="17"/>
      <c r="E212" s="17"/>
      <c r="F212" s="17"/>
      <c r="G212" s="17"/>
      <c r="H212" s="17"/>
      <c r="I212" s="17"/>
      <c r="L212" s="230"/>
      <c r="M212" s="230"/>
      <c r="O212" s="230"/>
    </row>
    <row r="213" spans="1:15" ht="64.5" customHeight="1">
      <c r="A213" s="211"/>
      <c r="B213" s="101" t="s">
        <v>394</v>
      </c>
      <c r="C213" s="297" t="s">
        <v>405</v>
      </c>
      <c r="D213" s="297"/>
      <c r="E213" s="297"/>
      <c r="F213" s="297"/>
      <c r="G213" s="297"/>
      <c r="H213" s="297"/>
      <c r="I213" s="297"/>
      <c r="L213" s="230"/>
      <c r="M213" s="230"/>
      <c r="O213" s="230"/>
    </row>
    <row r="214" spans="1:15" ht="15">
      <c r="A214" s="211"/>
      <c r="B214" s="262"/>
      <c r="C214" s="262"/>
      <c r="D214" s="262"/>
      <c r="E214" s="262"/>
      <c r="F214" s="262"/>
      <c r="G214" s="262"/>
      <c r="H214" s="262"/>
      <c r="I214" s="262"/>
      <c r="L214" s="230"/>
      <c r="M214" s="230"/>
      <c r="O214" s="230"/>
    </row>
    <row r="215" spans="1:15" ht="138" customHeight="1">
      <c r="A215" s="211"/>
      <c r="B215" s="101" t="s">
        <v>395</v>
      </c>
      <c r="C215" s="297" t="s">
        <v>396</v>
      </c>
      <c r="D215" s="297"/>
      <c r="E215" s="297"/>
      <c r="F215" s="297"/>
      <c r="G215" s="297"/>
      <c r="H215" s="297"/>
      <c r="I215" s="297"/>
      <c r="L215" s="230"/>
      <c r="M215" s="230"/>
      <c r="O215" s="230"/>
    </row>
    <row r="216" spans="1:15" ht="15">
      <c r="A216" s="211"/>
      <c r="B216" s="17"/>
      <c r="C216" s="17"/>
      <c r="D216" s="17"/>
      <c r="E216" s="17"/>
      <c r="F216" s="17"/>
      <c r="G216" s="17"/>
      <c r="H216" s="17"/>
      <c r="I216" s="17"/>
      <c r="L216" s="230"/>
      <c r="M216" s="230"/>
      <c r="O216" s="230"/>
    </row>
    <row r="217" spans="1:15" s="86" customFormat="1" ht="15">
      <c r="A217" s="90" t="s">
        <v>299</v>
      </c>
      <c r="B217" s="20" t="s">
        <v>172</v>
      </c>
      <c r="C217" s="7"/>
      <c r="D217" s="7"/>
      <c r="E217" s="48"/>
      <c r="F217" s="48"/>
      <c r="G217" s="48"/>
      <c r="H217" s="48"/>
      <c r="I217" s="48"/>
      <c r="L217" s="87"/>
      <c r="M217" s="87"/>
      <c r="O217" s="87"/>
    </row>
    <row r="218" spans="1:9" ht="9.75" customHeight="1">
      <c r="A218" s="91"/>
      <c r="B218" s="15"/>
      <c r="C218" s="15"/>
      <c r="D218" s="15"/>
      <c r="E218" s="48"/>
      <c r="F218" s="48"/>
      <c r="G218" s="48"/>
      <c r="H218" s="48"/>
      <c r="I218" s="48"/>
    </row>
    <row r="219" spans="1:9" ht="15.75" customHeight="1">
      <c r="A219" s="91"/>
      <c r="B219" s="306" t="s">
        <v>177</v>
      </c>
      <c r="C219" s="306"/>
      <c r="D219" s="306"/>
      <c r="E219" s="306"/>
      <c r="F219" s="306"/>
      <c r="G219" s="306"/>
      <c r="H219" s="306"/>
      <c r="I219" s="306"/>
    </row>
    <row r="220" spans="1:9" ht="15">
      <c r="A220" s="9"/>
      <c r="B220" s="15"/>
      <c r="C220" s="15"/>
      <c r="D220" s="15"/>
      <c r="E220" s="48"/>
      <c r="F220" s="48"/>
      <c r="G220" s="48"/>
      <c r="H220" s="48"/>
      <c r="I220" s="48"/>
    </row>
    <row r="221" spans="1:9" ht="15">
      <c r="A221" s="9" t="s">
        <v>102</v>
      </c>
      <c r="B221" s="9" t="s">
        <v>97</v>
      </c>
      <c r="C221" s="15"/>
      <c r="D221" s="15"/>
      <c r="E221" s="48"/>
      <c r="F221" s="48"/>
      <c r="G221" s="48"/>
      <c r="H221" s="48"/>
      <c r="I221" s="48"/>
    </row>
    <row r="222" spans="1:9" ht="9.75" customHeight="1">
      <c r="A222" s="9"/>
      <c r="B222" s="9"/>
      <c r="C222" s="15"/>
      <c r="D222" s="15"/>
      <c r="E222" s="48"/>
      <c r="F222" s="48"/>
      <c r="G222" s="48"/>
      <c r="H222" s="48"/>
      <c r="I222" s="48"/>
    </row>
    <row r="223" spans="1:15" ht="33" customHeight="1">
      <c r="A223" s="207"/>
      <c r="B223" s="297" t="s">
        <v>403</v>
      </c>
      <c r="C223" s="297"/>
      <c r="D223" s="297"/>
      <c r="E223" s="297"/>
      <c r="F223" s="297"/>
      <c r="G223" s="297"/>
      <c r="H223" s="297"/>
      <c r="I223" s="297"/>
      <c r="L223" s="107"/>
      <c r="M223" s="107"/>
      <c r="O223" s="107"/>
    </row>
    <row r="224" spans="1:9" ht="15">
      <c r="A224" s="9"/>
      <c r="B224" s="15"/>
      <c r="C224" s="15"/>
      <c r="D224" s="15"/>
      <c r="E224" s="48"/>
      <c r="F224" s="48"/>
      <c r="G224" s="48"/>
      <c r="H224" s="48"/>
      <c r="I224" s="48"/>
    </row>
    <row r="225" spans="1:9" ht="15">
      <c r="A225" s="9" t="s">
        <v>300</v>
      </c>
      <c r="B225" s="9" t="s">
        <v>98</v>
      </c>
      <c r="C225" s="15"/>
      <c r="D225" s="15"/>
      <c r="E225" s="48"/>
      <c r="F225" s="48"/>
      <c r="G225" s="48"/>
      <c r="H225" s="48"/>
      <c r="I225" s="48"/>
    </row>
    <row r="226" spans="1:9" ht="9.75" customHeight="1">
      <c r="A226" s="9"/>
      <c r="B226" s="9"/>
      <c r="C226" s="15"/>
      <c r="D226" s="15"/>
      <c r="E226" s="48"/>
      <c r="F226" s="48"/>
      <c r="G226" s="48"/>
      <c r="H226" s="48"/>
      <c r="I226" s="66"/>
    </row>
    <row r="227" spans="1:15" ht="15.75" customHeight="1">
      <c r="A227" s="9"/>
      <c r="B227" s="82" t="s">
        <v>185</v>
      </c>
      <c r="C227" s="82"/>
      <c r="D227" s="82"/>
      <c r="E227" s="82"/>
      <c r="F227" s="82"/>
      <c r="G227" s="82"/>
      <c r="H227" s="82"/>
      <c r="I227" s="82"/>
      <c r="L227" s="107"/>
      <c r="M227" s="107"/>
      <c r="O227" s="107"/>
    </row>
    <row r="228" spans="1:9" ht="15">
      <c r="A228" s="9"/>
      <c r="B228" s="9"/>
      <c r="C228" s="15"/>
      <c r="D228" s="15"/>
      <c r="E228" s="48"/>
      <c r="F228" s="48"/>
      <c r="G228" s="48"/>
      <c r="H228" s="48"/>
      <c r="I228" s="48"/>
    </row>
    <row r="229" spans="1:15" ht="15">
      <c r="A229" s="160" t="s">
        <v>320</v>
      </c>
      <c r="B229" s="9"/>
      <c r="C229" s="15"/>
      <c r="D229" s="15"/>
      <c r="E229" s="48"/>
      <c r="F229" s="48"/>
      <c r="G229" s="48"/>
      <c r="H229" s="48"/>
      <c r="I229" s="48"/>
      <c r="L229" s="107"/>
      <c r="M229" s="107"/>
      <c r="O229" s="107"/>
    </row>
    <row r="230" spans="1:15" ht="15">
      <c r="A230" s="160" t="s">
        <v>321</v>
      </c>
      <c r="B230" s="9"/>
      <c r="C230" s="15"/>
      <c r="D230" s="15"/>
      <c r="E230" s="48"/>
      <c r="F230" s="48"/>
      <c r="G230" s="48"/>
      <c r="H230" s="48"/>
      <c r="I230" s="48"/>
      <c r="L230" s="107"/>
      <c r="M230" s="107"/>
      <c r="O230" s="107"/>
    </row>
    <row r="231" spans="1:15" ht="15">
      <c r="A231" s="160"/>
      <c r="B231" s="178"/>
      <c r="C231" s="15"/>
      <c r="D231" s="15"/>
      <c r="E231" s="48"/>
      <c r="F231" s="48"/>
      <c r="G231" s="48"/>
      <c r="H231" s="48"/>
      <c r="I231" s="48"/>
      <c r="L231" s="107"/>
      <c r="M231" s="107"/>
      <c r="O231" s="107"/>
    </row>
    <row r="232" spans="1:20" ht="15">
      <c r="A232" s="9" t="s">
        <v>105</v>
      </c>
      <c r="B232" s="9" t="s">
        <v>103</v>
      </c>
      <c r="C232" s="15"/>
      <c r="D232" s="15"/>
      <c r="E232" s="48"/>
      <c r="F232" s="48"/>
      <c r="G232" s="48"/>
      <c r="H232" s="48"/>
      <c r="I232" s="48"/>
      <c r="Q232" s="81"/>
      <c r="R232" s="81"/>
      <c r="S232" s="81"/>
      <c r="T232" s="81"/>
    </row>
    <row r="233" spans="1:20" ht="15">
      <c r="A233" s="180"/>
      <c r="B233" s="180"/>
      <c r="C233" s="15"/>
      <c r="D233" s="15"/>
      <c r="E233" s="48"/>
      <c r="F233" s="48"/>
      <c r="G233" s="48"/>
      <c r="H233" s="48"/>
      <c r="I233" s="48"/>
      <c r="L233" s="107"/>
      <c r="M233" s="107"/>
      <c r="O233" s="107"/>
      <c r="Q233" s="101"/>
      <c r="R233" s="101"/>
      <c r="S233" s="101"/>
      <c r="T233" s="101"/>
    </row>
    <row r="234" spans="1:20" ht="15">
      <c r="A234" s="9"/>
      <c r="B234" s="15"/>
      <c r="C234" s="15"/>
      <c r="D234" s="15"/>
      <c r="E234" s="48"/>
      <c r="F234" s="299" t="s">
        <v>159</v>
      </c>
      <c r="G234" s="299"/>
      <c r="H234" s="299" t="s">
        <v>160</v>
      </c>
      <c r="I234" s="299"/>
      <c r="Q234" s="81"/>
      <c r="R234" s="81"/>
      <c r="S234" s="81"/>
      <c r="T234" s="81"/>
    </row>
    <row r="235" spans="1:20" ht="15">
      <c r="A235" s="9"/>
      <c r="B235" s="15"/>
      <c r="C235" s="15"/>
      <c r="D235" s="15"/>
      <c r="E235" s="48"/>
      <c r="F235" s="300" t="s">
        <v>104</v>
      </c>
      <c r="G235" s="300"/>
      <c r="H235" s="300" t="s">
        <v>355</v>
      </c>
      <c r="I235" s="300"/>
      <c r="Q235" s="81"/>
      <c r="R235" s="81"/>
      <c r="S235" s="81"/>
      <c r="T235" s="81"/>
    </row>
    <row r="236" spans="1:20" s="92" customFormat="1" ht="30.75" customHeight="1">
      <c r="A236" s="16"/>
      <c r="B236" s="17"/>
      <c r="C236" s="17"/>
      <c r="D236" s="17"/>
      <c r="E236" s="67"/>
      <c r="F236" s="68" t="s">
        <v>363</v>
      </c>
      <c r="G236" s="68" t="s">
        <v>364</v>
      </c>
      <c r="H236" s="68" t="str">
        <f>F236</f>
        <v>31.12.12
RM’000</v>
      </c>
      <c r="I236" s="68" t="str">
        <f>G236</f>
        <v>31.12.11
RM’000</v>
      </c>
      <c r="L236" s="93"/>
      <c r="M236" s="93"/>
      <c r="O236" s="93"/>
      <c r="Q236" s="81"/>
      <c r="R236" s="81"/>
      <c r="S236" s="81"/>
      <c r="T236" s="81"/>
    </row>
    <row r="237" spans="1:20" s="92" customFormat="1" ht="15">
      <c r="A237" s="16"/>
      <c r="B237" s="17"/>
      <c r="C237" s="17"/>
      <c r="D237" s="17"/>
      <c r="E237" s="67"/>
      <c r="F237" s="68"/>
      <c r="G237" s="68"/>
      <c r="H237" s="68"/>
      <c r="I237" s="68"/>
      <c r="L237" s="93"/>
      <c r="M237" s="93"/>
      <c r="O237" s="93"/>
      <c r="Q237" s="81"/>
      <c r="R237" s="81"/>
      <c r="S237" s="81"/>
      <c r="T237" s="81"/>
    </row>
    <row r="238" spans="1:20" ht="15">
      <c r="A238" s="9"/>
      <c r="B238" s="15" t="s">
        <v>41</v>
      </c>
      <c r="C238" s="15"/>
      <c r="D238" s="15"/>
      <c r="E238" s="69"/>
      <c r="F238" s="58">
        <f>+SOCI!C16</f>
        <v>110969</v>
      </c>
      <c r="G238" s="58">
        <f>SOCI!E16</f>
        <v>131110</v>
      </c>
      <c r="H238" s="58">
        <f>+SOCI!G16</f>
        <v>225876</v>
      </c>
      <c r="I238" s="58">
        <f>SOCI!I16</f>
        <v>265427</v>
      </c>
      <c r="J238" s="230"/>
      <c r="K238" s="230"/>
      <c r="N238" s="76"/>
      <c r="P238" s="4"/>
      <c r="Q238" s="15"/>
      <c r="R238" s="15"/>
      <c r="S238" s="15"/>
      <c r="T238" s="15"/>
    </row>
    <row r="239" spans="1:20" ht="15">
      <c r="A239" s="9"/>
      <c r="B239" s="15"/>
      <c r="C239" s="15"/>
      <c r="D239" s="15"/>
      <c r="E239" s="48"/>
      <c r="F239" s="58"/>
      <c r="G239" s="58"/>
      <c r="H239" s="58"/>
      <c r="I239" s="58"/>
      <c r="J239" s="230"/>
      <c r="K239" s="76"/>
      <c r="N239" s="76"/>
      <c r="Q239" s="81"/>
      <c r="R239" s="81"/>
      <c r="S239" s="81"/>
      <c r="T239" s="81"/>
    </row>
    <row r="240" spans="1:20" ht="15.75" thickBot="1">
      <c r="A240" s="9"/>
      <c r="B240" s="15" t="s">
        <v>57</v>
      </c>
      <c r="C240" s="15"/>
      <c r="D240" s="15"/>
      <c r="E240" s="48"/>
      <c r="F240" s="153">
        <f>+SOCI!C32</f>
        <v>7130</v>
      </c>
      <c r="G240" s="79">
        <v>24698</v>
      </c>
      <c r="H240" s="153">
        <f>+SOCI!G32</f>
        <v>13578</v>
      </c>
      <c r="I240" s="153">
        <v>50509</v>
      </c>
      <c r="J240" s="230"/>
      <c r="K240" s="230"/>
      <c r="N240" s="76"/>
      <c r="P240" s="4"/>
      <c r="Q240" s="81"/>
      <c r="R240" s="81"/>
      <c r="S240" s="81"/>
      <c r="T240" s="81"/>
    </row>
    <row r="241" spans="1:20" ht="15.75" thickTop="1">
      <c r="A241" s="9"/>
      <c r="B241" s="15"/>
      <c r="C241" s="15"/>
      <c r="D241" s="15"/>
      <c r="E241" s="48"/>
      <c r="F241" s="48"/>
      <c r="G241" s="48"/>
      <c r="H241" s="70"/>
      <c r="I241" s="70"/>
      <c r="J241" s="76"/>
      <c r="K241" s="76"/>
      <c r="N241" s="76"/>
      <c r="Q241" s="81"/>
      <c r="R241" s="81"/>
      <c r="S241" s="81"/>
      <c r="T241" s="81"/>
    </row>
    <row r="242" spans="1:20" ht="63" customHeight="1">
      <c r="A242" s="9"/>
      <c r="B242" s="319" t="s">
        <v>411</v>
      </c>
      <c r="C242" s="319"/>
      <c r="D242" s="319"/>
      <c r="E242" s="319"/>
      <c r="F242" s="319"/>
      <c r="G242" s="319"/>
      <c r="H242" s="319"/>
      <c r="I242" s="319"/>
      <c r="Q242" s="81"/>
      <c r="R242" s="81"/>
      <c r="S242" s="81"/>
      <c r="T242" s="81"/>
    </row>
    <row r="243" spans="1:20" ht="48.75" customHeight="1">
      <c r="A243" s="9"/>
      <c r="B243" s="298" t="s">
        <v>407</v>
      </c>
      <c r="C243" s="298"/>
      <c r="D243" s="298"/>
      <c r="E243" s="298"/>
      <c r="F243" s="298"/>
      <c r="G243" s="298"/>
      <c r="H243" s="298"/>
      <c r="I243" s="298"/>
      <c r="Q243" s="83"/>
      <c r="R243" s="83"/>
      <c r="S243" s="83"/>
      <c r="T243" s="83"/>
    </row>
    <row r="244" spans="1:20" ht="15">
      <c r="A244" s="180"/>
      <c r="B244" s="229"/>
      <c r="C244" s="228"/>
      <c r="D244" s="228"/>
      <c r="E244" s="228"/>
      <c r="F244" s="228"/>
      <c r="G244" s="228"/>
      <c r="H244" s="228"/>
      <c r="I244" s="228"/>
      <c r="L244" s="107"/>
      <c r="M244" s="107"/>
      <c r="O244" s="107"/>
      <c r="Q244" s="182"/>
      <c r="R244" s="182"/>
      <c r="S244" s="182"/>
      <c r="T244" s="182"/>
    </row>
    <row r="245" spans="1:20" ht="15">
      <c r="A245" s="180"/>
      <c r="B245" s="96"/>
      <c r="C245" s="228"/>
      <c r="D245" s="228"/>
      <c r="E245" s="228"/>
      <c r="F245" s="228"/>
      <c r="G245" s="228"/>
      <c r="H245" s="228"/>
      <c r="I245" s="228"/>
      <c r="L245" s="107"/>
      <c r="M245" s="107"/>
      <c r="O245" s="107"/>
      <c r="Q245" s="182"/>
      <c r="R245" s="182"/>
      <c r="S245" s="182"/>
      <c r="T245" s="182"/>
    </row>
    <row r="246" spans="1:20" ht="15.75" customHeight="1">
      <c r="A246" s="9" t="s">
        <v>107</v>
      </c>
      <c r="B246" s="9" t="s">
        <v>106</v>
      </c>
      <c r="C246" s="15"/>
      <c r="D246" s="15"/>
      <c r="E246" s="48"/>
      <c r="F246" s="48"/>
      <c r="G246" s="48"/>
      <c r="H246" s="48"/>
      <c r="I246" s="48"/>
      <c r="Q246" s="81"/>
      <c r="R246" s="81"/>
      <c r="S246" s="81"/>
      <c r="T246" s="81"/>
    </row>
    <row r="247" spans="1:20" ht="15">
      <c r="A247" s="9"/>
      <c r="B247" s="15"/>
      <c r="C247" s="15"/>
      <c r="D247" s="15"/>
      <c r="E247" s="48"/>
      <c r="F247" s="48"/>
      <c r="G247" s="48"/>
      <c r="H247" s="48"/>
      <c r="I247" s="48"/>
      <c r="Q247" s="83"/>
      <c r="R247" s="83"/>
      <c r="S247" s="83"/>
      <c r="T247" s="83"/>
    </row>
    <row r="248" spans="1:20" ht="29.25" customHeight="1">
      <c r="A248" s="9"/>
      <c r="B248" s="15"/>
      <c r="C248" s="15"/>
      <c r="D248" s="15"/>
      <c r="E248" s="48"/>
      <c r="F248" s="48"/>
      <c r="G248" s="64" t="s">
        <v>104</v>
      </c>
      <c r="H248" s="64"/>
      <c r="I248" s="64" t="s">
        <v>104</v>
      </c>
      <c r="Q248" s="81"/>
      <c r="R248" s="81"/>
      <c r="S248" s="81"/>
      <c r="T248" s="81"/>
    </row>
    <row r="249" spans="1:20" ht="27.75">
      <c r="A249" s="9"/>
      <c r="B249" s="15"/>
      <c r="C249" s="15"/>
      <c r="D249" s="15"/>
      <c r="E249" s="48"/>
      <c r="F249" s="48"/>
      <c r="G249" s="64" t="str">
        <f>F236</f>
        <v>31.12.12
RM’000</v>
      </c>
      <c r="H249" s="50"/>
      <c r="I249" s="64" t="s">
        <v>370</v>
      </c>
      <c r="N249" s="3"/>
      <c r="Q249" s="83"/>
      <c r="R249" s="83"/>
      <c r="S249" s="83"/>
      <c r="T249" s="83"/>
    </row>
    <row r="250" spans="1:20" ht="15">
      <c r="A250" s="9"/>
      <c r="B250" s="15"/>
      <c r="C250" s="15"/>
      <c r="D250" s="15"/>
      <c r="E250" s="48"/>
      <c r="F250" s="48"/>
      <c r="G250" s="64"/>
      <c r="H250" s="50"/>
      <c r="I250" s="64"/>
      <c r="N250" s="3"/>
      <c r="Q250" s="81"/>
      <c r="R250" s="81"/>
      <c r="S250" s="81"/>
      <c r="T250" s="81"/>
    </row>
    <row r="251" spans="1:20" ht="15">
      <c r="A251" s="9"/>
      <c r="B251" s="15" t="s">
        <v>41</v>
      </c>
      <c r="C251" s="15"/>
      <c r="D251" s="15"/>
      <c r="E251" s="48"/>
      <c r="F251" s="48"/>
      <c r="G251" s="175">
        <f>SOCI!C16</f>
        <v>110969</v>
      </c>
      <c r="H251" s="50"/>
      <c r="I251" s="154">
        <v>114907</v>
      </c>
      <c r="J251" s="231"/>
      <c r="K251" s="94"/>
      <c r="L251" s="94"/>
      <c r="M251" s="94"/>
      <c r="N251" s="3"/>
      <c r="Q251" s="81"/>
      <c r="R251" s="81"/>
      <c r="S251" s="81"/>
      <c r="T251" s="81"/>
    </row>
    <row r="252" spans="1:20" ht="15">
      <c r="A252" s="207"/>
      <c r="B252" s="15"/>
      <c r="C252" s="15"/>
      <c r="D252" s="15"/>
      <c r="E252" s="48"/>
      <c r="F252" s="48"/>
      <c r="G252" s="175"/>
      <c r="H252" s="50"/>
      <c r="I252" s="154"/>
      <c r="J252" s="94"/>
      <c r="K252" s="107"/>
      <c r="L252" s="94"/>
      <c r="M252" s="94"/>
      <c r="N252" s="3"/>
      <c r="O252" s="107"/>
      <c r="Q252" s="101"/>
      <c r="R252" s="101"/>
      <c r="S252" s="101"/>
      <c r="T252" s="101"/>
    </row>
    <row r="253" spans="1:20" ht="15.75" thickBot="1">
      <c r="A253" s="9"/>
      <c r="B253" s="15" t="s">
        <v>57</v>
      </c>
      <c r="C253" s="15"/>
      <c r="D253" s="15"/>
      <c r="E253" s="48"/>
      <c r="F253" s="48"/>
      <c r="G253" s="155">
        <f>+SOCI!C32</f>
        <v>7130</v>
      </c>
      <c r="H253" s="48"/>
      <c r="I253" s="155">
        <v>6448</v>
      </c>
      <c r="J253" s="231"/>
      <c r="K253" s="76"/>
      <c r="L253" s="94"/>
      <c r="M253" s="94"/>
      <c r="O253" s="1"/>
      <c r="Q253" s="83"/>
      <c r="R253" s="83"/>
      <c r="S253" s="83"/>
      <c r="T253" s="83"/>
    </row>
    <row r="254" spans="1:20" ht="15.75" thickTop="1">
      <c r="A254" s="9"/>
      <c r="B254" s="15"/>
      <c r="C254" s="15"/>
      <c r="D254" s="15"/>
      <c r="E254" s="48"/>
      <c r="F254" s="48"/>
      <c r="G254" s="70"/>
      <c r="H254" s="48"/>
      <c r="I254" s="48"/>
      <c r="Q254" s="81"/>
      <c r="R254" s="81"/>
      <c r="S254" s="81"/>
      <c r="T254" s="81"/>
    </row>
    <row r="255" spans="1:9" ht="48.75" customHeight="1">
      <c r="A255" s="9"/>
      <c r="B255" s="319" t="s">
        <v>376</v>
      </c>
      <c r="C255" s="319"/>
      <c r="D255" s="319"/>
      <c r="E255" s="319"/>
      <c r="F255" s="319"/>
      <c r="G255" s="319"/>
      <c r="H255" s="319"/>
      <c r="I255" s="319"/>
    </row>
    <row r="256" spans="1:9" ht="15">
      <c r="A256" s="9"/>
      <c r="B256" s="15"/>
      <c r="C256" s="15"/>
      <c r="D256" s="15"/>
      <c r="E256" s="48"/>
      <c r="F256" s="48"/>
      <c r="G256" s="48"/>
      <c r="H256" s="48"/>
      <c r="I256" s="48"/>
    </row>
    <row r="257" spans="1:9" ht="15">
      <c r="A257" s="9" t="s">
        <v>111</v>
      </c>
      <c r="B257" s="9" t="s">
        <v>108</v>
      </c>
      <c r="C257" s="15"/>
      <c r="D257" s="15"/>
      <c r="E257" s="48"/>
      <c r="F257" s="48"/>
      <c r="G257" s="48"/>
      <c r="H257" s="48"/>
      <c r="I257" s="48"/>
    </row>
    <row r="258" spans="1:9" ht="15">
      <c r="A258" s="9"/>
      <c r="B258" s="9"/>
      <c r="C258" s="15"/>
      <c r="D258" s="15"/>
      <c r="E258" s="48"/>
      <c r="F258" s="48"/>
      <c r="G258" s="48"/>
      <c r="H258" s="48"/>
      <c r="I258" s="48"/>
    </row>
    <row r="259" spans="1:9" ht="48" customHeight="1">
      <c r="A259" s="9"/>
      <c r="B259" s="305" t="s">
        <v>410</v>
      </c>
      <c r="C259" s="305"/>
      <c r="D259" s="305"/>
      <c r="E259" s="305"/>
      <c r="F259" s="305"/>
      <c r="G259" s="305"/>
      <c r="H259" s="305"/>
      <c r="I259" s="305"/>
    </row>
    <row r="260" spans="1:9" ht="15">
      <c r="A260" s="9"/>
      <c r="B260" s="15"/>
      <c r="C260" s="15"/>
      <c r="D260" s="15"/>
      <c r="E260" s="48"/>
      <c r="F260" s="48"/>
      <c r="G260" s="48"/>
      <c r="H260" s="48"/>
      <c r="I260" s="48"/>
    </row>
    <row r="261" spans="1:9" ht="15">
      <c r="A261" s="9" t="s">
        <v>112</v>
      </c>
      <c r="B261" s="9" t="s">
        <v>109</v>
      </c>
      <c r="C261" s="15"/>
      <c r="D261" s="15"/>
      <c r="E261" s="48"/>
      <c r="F261" s="48"/>
      <c r="G261" s="48"/>
      <c r="H261" s="48"/>
      <c r="I261" s="48"/>
    </row>
    <row r="262" spans="1:9" ht="15">
      <c r="A262" s="9"/>
      <c r="B262" s="9"/>
      <c r="C262" s="15"/>
      <c r="D262" s="15"/>
      <c r="E262" s="48"/>
      <c r="F262" s="48"/>
      <c r="G262" s="48"/>
      <c r="H262" s="48"/>
      <c r="I262" s="48"/>
    </row>
    <row r="263" spans="1:9" ht="15">
      <c r="A263" s="9"/>
      <c r="B263" s="15" t="s">
        <v>110</v>
      </c>
      <c r="C263" s="15"/>
      <c r="D263" s="15"/>
      <c r="E263" s="48"/>
      <c r="F263" s="48"/>
      <c r="G263" s="48"/>
      <c r="H263" s="48"/>
      <c r="I263" s="48"/>
    </row>
    <row r="264" spans="1:9" ht="15">
      <c r="A264" s="9"/>
      <c r="B264" s="15"/>
      <c r="C264" s="15"/>
      <c r="D264" s="15"/>
      <c r="E264" s="48"/>
      <c r="F264" s="48"/>
      <c r="G264" s="48"/>
      <c r="H264" s="48"/>
      <c r="I264" s="48"/>
    </row>
    <row r="265" spans="1:15" ht="15">
      <c r="A265" s="211" t="s">
        <v>117</v>
      </c>
      <c r="B265" s="211" t="s">
        <v>338</v>
      </c>
      <c r="C265" s="15"/>
      <c r="D265" s="15"/>
      <c r="E265" s="48"/>
      <c r="F265" s="48"/>
      <c r="G265" s="48"/>
      <c r="H265" s="48"/>
      <c r="I265" s="48"/>
      <c r="L265" s="107"/>
      <c r="M265" s="107"/>
      <c r="O265" s="107"/>
    </row>
    <row r="266" spans="1:15" ht="15">
      <c r="A266" s="211"/>
      <c r="B266" s="15"/>
      <c r="C266" s="15"/>
      <c r="D266" s="15"/>
      <c r="E266" s="48"/>
      <c r="F266" s="48"/>
      <c r="G266" s="48"/>
      <c r="H266" s="48"/>
      <c r="I266" s="48"/>
      <c r="L266" s="107"/>
      <c r="M266" s="107"/>
      <c r="O266" s="107"/>
    </row>
    <row r="267" spans="1:15" ht="15">
      <c r="A267" s="211"/>
      <c r="B267" s="15" t="s">
        <v>339</v>
      </c>
      <c r="C267" s="15"/>
      <c r="D267" s="15"/>
      <c r="E267" s="48"/>
      <c r="F267" s="48"/>
      <c r="G267" s="48"/>
      <c r="H267" s="48"/>
      <c r="I267" s="48"/>
      <c r="L267" s="107"/>
      <c r="M267" s="107"/>
      <c r="O267" s="107"/>
    </row>
    <row r="268" spans="1:15" ht="27">
      <c r="A268" s="211"/>
      <c r="B268" s="15"/>
      <c r="C268" s="15"/>
      <c r="D268" s="15"/>
      <c r="E268" s="48"/>
      <c r="F268" s="68"/>
      <c r="G268" s="68" t="s">
        <v>340</v>
      </c>
      <c r="I268" s="68"/>
      <c r="L268" s="107"/>
      <c r="M268" s="107"/>
      <c r="O268" s="107"/>
    </row>
    <row r="269" spans="1:15" ht="15">
      <c r="A269" s="211"/>
      <c r="B269" s="15"/>
      <c r="C269" s="15"/>
      <c r="D269" s="15"/>
      <c r="E269" s="48"/>
      <c r="F269" s="68"/>
      <c r="G269" s="68" t="s">
        <v>87</v>
      </c>
      <c r="I269" s="68"/>
      <c r="L269" s="107"/>
      <c r="M269" s="107"/>
      <c r="O269" s="107"/>
    </row>
    <row r="270" spans="1:15" ht="7.5" customHeight="1">
      <c r="A270" s="211"/>
      <c r="B270" s="211"/>
      <c r="C270" s="15"/>
      <c r="D270" s="15"/>
      <c r="E270" s="48"/>
      <c r="F270" s="48"/>
      <c r="G270" s="48"/>
      <c r="H270" s="48"/>
      <c r="I270" s="48"/>
      <c r="L270" s="107"/>
      <c r="M270" s="107"/>
      <c r="O270" s="107"/>
    </row>
    <row r="271" spans="1:15" ht="15">
      <c r="A271" s="211"/>
      <c r="B271" s="15" t="s">
        <v>341</v>
      </c>
      <c r="C271" s="15"/>
      <c r="D271" s="15"/>
      <c r="E271" s="48"/>
      <c r="F271" s="68"/>
      <c r="G271" s="58">
        <f>'CF'!C14</f>
        <v>420</v>
      </c>
      <c r="I271" s="58"/>
      <c r="L271" s="107"/>
      <c r="M271" s="107"/>
      <c r="O271" s="107"/>
    </row>
    <row r="272" spans="1:15" ht="15">
      <c r="A272" s="211"/>
      <c r="B272" s="15" t="s">
        <v>163</v>
      </c>
      <c r="C272" s="15"/>
      <c r="D272" s="15"/>
      <c r="E272" s="48"/>
      <c r="F272" s="68"/>
      <c r="G272" s="58">
        <f>'CF'!C15</f>
        <v>8336</v>
      </c>
      <c r="I272" s="58"/>
      <c r="L272" s="107"/>
      <c r="M272" s="107"/>
      <c r="O272" s="107"/>
    </row>
    <row r="273" spans="1:15" ht="15">
      <c r="A273" s="211"/>
      <c r="B273" s="15" t="s">
        <v>345</v>
      </c>
      <c r="C273" s="15"/>
      <c r="D273" s="15"/>
      <c r="E273" s="48"/>
      <c r="F273" s="68"/>
      <c r="G273" s="58">
        <f>'CF'!C17</f>
        <v>-984</v>
      </c>
      <c r="I273" s="58"/>
      <c r="L273" s="107"/>
      <c r="M273" s="107"/>
      <c r="O273" s="107"/>
    </row>
    <row r="274" spans="1:15" ht="15">
      <c r="A274" s="211"/>
      <c r="B274" s="15" t="s">
        <v>342</v>
      </c>
      <c r="C274" s="15"/>
      <c r="D274" s="15"/>
      <c r="E274" s="48"/>
      <c r="F274" s="68"/>
      <c r="G274" s="58">
        <f>'CF'!C18</f>
        <v>987</v>
      </c>
      <c r="I274" s="58"/>
      <c r="L274" s="107"/>
      <c r="M274" s="107"/>
      <c r="O274" s="107"/>
    </row>
    <row r="275" spans="1:15" ht="15">
      <c r="A275" s="211"/>
      <c r="B275" s="15" t="s">
        <v>42</v>
      </c>
      <c r="C275" s="15"/>
      <c r="D275" s="15"/>
      <c r="E275" s="48"/>
      <c r="F275" s="68"/>
      <c r="G275" s="58">
        <f>'CF'!C19</f>
        <v>-227</v>
      </c>
      <c r="I275" s="58"/>
      <c r="L275" s="107"/>
      <c r="M275" s="107"/>
      <c r="O275" s="107"/>
    </row>
    <row r="276" spans="1:15" ht="15">
      <c r="A276" s="211"/>
      <c r="B276" s="95" t="s">
        <v>346</v>
      </c>
      <c r="C276" s="15"/>
      <c r="D276" s="15"/>
      <c r="E276" s="48"/>
      <c r="F276" s="68"/>
      <c r="G276" s="58">
        <f>'CF'!C16</f>
        <v>-24</v>
      </c>
      <c r="I276" s="58"/>
      <c r="L276" s="107"/>
      <c r="M276" s="107"/>
      <c r="O276" s="107"/>
    </row>
    <row r="277" spans="1:15" ht="15">
      <c r="A277" s="211"/>
      <c r="B277" s="15" t="s">
        <v>343</v>
      </c>
      <c r="C277" s="15"/>
      <c r="D277" s="15"/>
      <c r="E277" s="48"/>
      <c r="F277" s="68"/>
      <c r="G277" s="58">
        <f>'CF'!C20</f>
        <v>195</v>
      </c>
      <c r="I277" s="58"/>
      <c r="L277" s="107"/>
      <c r="M277" s="107"/>
      <c r="O277" s="107"/>
    </row>
    <row r="278" spans="1:15" ht="15.75" thickBot="1">
      <c r="A278" s="211"/>
      <c r="B278" s="15" t="s">
        <v>347</v>
      </c>
      <c r="C278" s="15"/>
      <c r="D278" s="15"/>
      <c r="E278" s="48"/>
      <c r="F278" s="68"/>
      <c r="G278" s="79">
        <f>'CF'!C22</f>
        <v>-128</v>
      </c>
      <c r="I278" s="58"/>
      <c r="L278" s="107"/>
      <c r="M278" s="107"/>
      <c r="O278" s="107"/>
    </row>
    <row r="279" spans="1:15" ht="15.75" thickTop="1">
      <c r="A279" s="211"/>
      <c r="B279" s="15"/>
      <c r="C279" s="15"/>
      <c r="D279" s="15"/>
      <c r="E279" s="48"/>
      <c r="F279" s="68"/>
      <c r="G279" s="58"/>
      <c r="H279" s="58"/>
      <c r="I279" s="58"/>
      <c r="L279" s="107"/>
      <c r="M279" s="107"/>
      <c r="O279" s="107"/>
    </row>
    <row r="280" spans="1:15" ht="33.75" customHeight="1">
      <c r="A280" s="211"/>
      <c r="B280" s="296" t="s">
        <v>344</v>
      </c>
      <c r="C280" s="296"/>
      <c r="D280" s="296"/>
      <c r="E280" s="296"/>
      <c r="F280" s="296"/>
      <c r="G280" s="296"/>
      <c r="H280" s="296"/>
      <c r="I280" s="296"/>
      <c r="L280" s="107"/>
      <c r="M280" s="107"/>
      <c r="O280" s="107"/>
    </row>
    <row r="281" spans="1:15" ht="15">
      <c r="A281" s="211"/>
      <c r="B281" s="15"/>
      <c r="C281" s="15"/>
      <c r="D281" s="15"/>
      <c r="E281" s="48"/>
      <c r="F281" s="48"/>
      <c r="G281" s="48"/>
      <c r="H281" s="48"/>
      <c r="I281" s="48"/>
      <c r="L281" s="107"/>
      <c r="M281" s="107"/>
      <c r="O281" s="107"/>
    </row>
    <row r="282" spans="1:15" ht="15">
      <c r="A282" s="211" t="s">
        <v>131</v>
      </c>
      <c r="B282" s="211" t="s">
        <v>113</v>
      </c>
      <c r="C282" s="15"/>
      <c r="D282" s="15"/>
      <c r="E282" s="48"/>
      <c r="F282" s="48"/>
      <c r="G282" s="48"/>
      <c r="H282" s="48"/>
      <c r="I282" s="48"/>
      <c r="L282" s="107"/>
      <c r="M282" s="107"/>
      <c r="O282" s="107"/>
    </row>
    <row r="283" spans="1:15" ht="15">
      <c r="A283" s="211"/>
      <c r="B283" s="211"/>
      <c r="C283" s="15"/>
      <c r="D283" s="15"/>
      <c r="E283" s="48"/>
      <c r="F283" s="48"/>
      <c r="G283" s="48"/>
      <c r="H283" s="48"/>
      <c r="I283" s="48"/>
      <c r="L283" s="107"/>
      <c r="M283" s="107"/>
      <c r="O283" s="107"/>
    </row>
    <row r="284" spans="1:15" ht="15">
      <c r="A284" s="211"/>
      <c r="B284" s="15"/>
      <c r="C284" s="15"/>
      <c r="D284" s="15"/>
      <c r="E284" s="48"/>
      <c r="F284" s="312" t="str">
        <f>F234</f>
        <v>Individual Quarter</v>
      </c>
      <c r="G284" s="312"/>
      <c r="H284" s="312" t="str">
        <f>H234</f>
        <v>Cumulative Quarter</v>
      </c>
      <c r="I284" s="312"/>
      <c r="L284" s="107"/>
      <c r="M284" s="107"/>
      <c r="O284" s="107"/>
    </row>
    <row r="285" spans="1:15" ht="15">
      <c r="A285" s="211"/>
      <c r="B285" s="15"/>
      <c r="C285" s="15"/>
      <c r="D285" s="15"/>
      <c r="E285" s="48"/>
      <c r="F285" s="300" t="str">
        <f>F235</f>
        <v>3 months ended</v>
      </c>
      <c r="G285" s="300"/>
      <c r="H285" s="300" t="str">
        <f>H235</f>
        <v>6 months ended</v>
      </c>
      <c r="I285" s="300"/>
      <c r="L285" s="107"/>
      <c r="M285" s="107"/>
      <c r="O285" s="107"/>
    </row>
    <row r="286" spans="1:15" s="92" customFormat="1" ht="27">
      <c r="A286" s="16"/>
      <c r="B286" s="17"/>
      <c r="C286" s="17"/>
      <c r="D286" s="17"/>
      <c r="E286" s="67"/>
      <c r="F286" s="68" t="str">
        <f>F236</f>
        <v>31.12.12
RM’000</v>
      </c>
      <c r="G286" s="68" t="str">
        <f>G236</f>
        <v>31.12.11
RM’000</v>
      </c>
      <c r="H286" s="68" t="str">
        <f>H236</f>
        <v>31.12.12
RM’000</v>
      </c>
      <c r="I286" s="68" t="str">
        <f>I236</f>
        <v>31.12.11
RM’000</v>
      </c>
      <c r="L286" s="93"/>
      <c r="M286" s="93"/>
      <c r="O286" s="93"/>
    </row>
    <row r="287" spans="1:15" ht="33.75" customHeight="1">
      <c r="A287" s="211"/>
      <c r="B287" s="15" t="s">
        <v>114</v>
      </c>
      <c r="C287" s="15"/>
      <c r="D287" s="15"/>
      <c r="E287" s="48"/>
      <c r="F287" s="58"/>
      <c r="G287" s="58"/>
      <c r="H287" s="58"/>
      <c r="I287" s="58"/>
      <c r="L287" s="107"/>
      <c r="M287" s="107"/>
      <c r="O287" s="107"/>
    </row>
    <row r="288" spans="1:9" ht="15">
      <c r="A288" s="9"/>
      <c r="B288" s="95" t="s">
        <v>115</v>
      </c>
      <c r="C288" s="15"/>
      <c r="D288" s="15"/>
      <c r="E288" s="71"/>
      <c r="F288" s="261">
        <f>F290-F289</f>
        <v>-1443</v>
      </c>
      <c r="G288" s="58">
        <v>-3261</v>
      </c>
      <c r="H288" s="261">
        <f>H290-H289</f>
        <v>-2874</v>
      </c>
      <c r="I288" s="58">
        <v>-5056</v>
      </c>
    </row>
    <row r="289" spans="1:9" ht="15">
      <c r="A289" s="9"/>
      <c r="B289" s="95" t="s">
        <v>116</v>
      </c>
      <c r="C289" s="15"/>
      <c r="D289" s="15"/>
      <c r="E289" s="48"/>
      <c r="F289" s="205">
        <v>268</v>
      </c>
      <c r="G289" s="58">
        <v>88</v>
      </c>
      <c r="H289" s="261">
        <v>357</v>
      </c>
      <c r="I289" s="58">
        <v>-56</v>
      </c>
    </row>
    <row r="290" spans="1:10" ht="15.75" thickBot="1">
      <c r="A290" s="9"/>
      <c r="B290" s="15"/>
      <c r="C290" s="15"/>
      <c r="D290" s="15"/>
      <c r="E290" s="48"/>
      <c r="F290" s="143">
        <f>SOCI!C34</f>
        <v>-1175</v>
      </c>
      <c r="G290" s="143">
        <f>SUM(G288:G289)</f>
        <v>-3173</v>
      </c>
      <c r="H290" s="143">
        <f>SOCI!G34</f>
        <v>-2517</v>
      </c>
      <c r="I290" s="143">
        <f>SUM(I288:I289)</f>
        <v>-5112</v>
      </c>
      <c r="J290" s="99"/>
    </row>
    <row r="291" spans="1:9" ht="15.75" thickTop="1">
      <c r="A291" s="9"/>
      <c r="B291" s="15"/>
      <c r="C291" s="15"/>
      <c r="D291" s="15"/>
      <c r="E291" s="48"/>
      <c r="F291" s="77"/>
      <c r="G291" s="77"/>
      <c r="H291" s="77"/>
      <c r="I291" s="77"/>
    </row>
    <row r="292" spans="1:9" ht="30" customHeight="1">
      <c r="A292" s="9"/>
      <c r="B292" s="297" t="s">
        <v>337</v>
      </c>
      <c r="C292" s="297"/>
      <c r="D292" s="297"/>
      <c r="E292" s="297"/>
      <c r="F292" s="297"/>
      <c r="G292" s="297"/>
      <c r="H292" s="297"/>
      <c r="I292" s="297"/>
    </row>
    <row r="293" spans="1:9" ht="15">
      <c r="A293" s="9"/>
      <c r="B293" s="19"/>
      <c r="C293" s="19"/>
      <c r="D293" s="19"/>
      <c r="E293" s="63"/>
      <c r="F293" s="63"/>
      <c r="G293" s="63"/>
      <c r="H293" s="63"/>
      <c r="I293" s="63"/>
    </row>
    <row r="294" spans="1:9" ht="15">
      <c r="A294" s="9" t="s">
        <v>132</v>
      </c>
      <c r="B294" s="42" t="s">
        <v>118</v>
      </c>
      <c r="C294" s="19"/>
      <c r="D294" s="19"/>
      <c r="E294" s="63"/>
      <c r="F294" s="63"/>
      <c r="G294" s="63"/>
      <c r="H294" s="63"/>
      <c r="I294" s="63"/>
    </row>
    <row r="295" spans="1:9" ht="15">
      <c r="A295" s="9"/>
      <c r="B295" s="42"/>
      <c r="C295" s="19"/>
      <c r="D295" s="19"/>
      <c r="E295" s="63"/>
      <c r="F295" s="63"/>
      <c r="G295" s="63"/>
      <c r="H295" s="63"/>
      <c r="I295" s="63"/>
    </row>
    <row r="296" spans="1:9" ht="34.5" customHeight="1">
      <c r="A296" s="9"/>
      <c r="B296" s="297" t="s">
        <v>400</v>
      </c>
      <c r="C296" s="297"/>
      <c r="D296" s="297"/>
      <c r="E296" s="297"/>
      <c r="F296" s="297"/>
      <c r="G296" s="297"/>
      <c r="H296" s="297"/>
      <c r="I296" s="297"/>
    </row>
    <row r="297" spans="1:9" ht="15">
      <c r="A297" s="9"/>
      <c r="B297" s="15"/>
      <c r="C297" s="15"/>
      <c r="D297" s="15"/>
      <c r="E297" s="48"/>
      <c r="F297" s="48"/>
      <c r="G297" s="48"/>
      <c r="H297" s="48"/>
      <c r="I297" s="48"/>
    </row>
    <row r="298" spans="1:9" ht="15">
      <c r="A298" s="9" t="s">
        <v>133</v>
      </c>
      <c r="B298" s="9" t="s">
        <v>119</v>
      </c>
      <c r="C298" s="15"/>
      <c r="D298" s="15"/>
      <c r="E298" s="48"/>
      <c r="F298" s="48"/>
      <c r="G298" s="48"/>
      <c r="H298" s="48"/>
      <c r="I298" s="48"/>
    </row>
    <row r="299" spans="1:9" ht="15">
      <c r="A299" s="9"/>
      <c r="B299" s="15"/>
      <c r="C299" s="15"/>
      <c r="D299" s="15"/>
      <c r="E299" s="48"/>
      <c r="F299" s="56"/>
      <c r="G299" s="56"/>
      <c r="H299" s="56"/>
      <c r="I299" s="56"/>
    </row>
    <row r="300" spans="1:9" ht="15">
      <c r="A300" s="9"/>
      <c r="B300" s="15" t="s">
        <v>369</v>
      </c>
      <c r="C300" s="15"/>
      <c r="D300" s="15"/>
      <c r="E300" s="48"/>
      <c r="F300" s="48"/>
      <c r="G300" s="48"/>
      <c r="H300" s="48"/>
      <c r="I300" s="48"/>
    </row>
    <row r="301" spans="1:15" ht="15">
      <c r="A301" s="207"/>
      <c r="B301" s="15"/>
      <c r="C301" s="15"/>
      <c r="D301" s="15"/>
      <c r="E301" s="48"/>
      <c r="F301" s="48"/>
      <c r="G301" s="48"/>
      <c r="H301" s="48"/>
      <c r="I301" s="48"/>
      <c r="L301" s="107"/>
      <c r="M301" s="107"/>
      <c r="O301" s="107"/>
    </row>
    <row r="302" spans="1:9" ht="15">
      <c r="A302" s="9"/>
      <c r="B302" s="15"/>
      <c r="C302" s="15"/>
      <c r="D302" s="15"/>
      <c r="E302" s="50" t="s">
        <v>120</v>
      </c>
      <c r="F302" s="50"/>
      <c r="G302" s="50" t="s">
        <v>122</v>
      </c>
      <c r="H302" s="50"/>
      <c r="I302" s="50"/>
    </row>
    <row r="303" spans="1:9" ht="15">
      <c r="A303" s="9"/>
      <c r="B303" s="15"/>
      <c r="C303" s="15"/>
      <c r="D303" s="15"/>
      <c r="E303" s="50" t="s">
        <v>121</v>
      </c>
      <c r="F303" s="50"/>
      <c r="G303" s="50" t="s">
        <v>123</v>
      </c>
      <c r="H303" s="50"/>
      <c r="I303" s="50" t="s">
        <v>47</v>
      </c>
    </row>
    <row r="304" spans="1:9" ht="15">
      <c r="A304" s="9"/>
      <c r="B304" s="15"/>
      <c r="C304" s="15"/>
      <c r="D304" s="15"/>
      <c r="E304" s="50" t="s">
        <v>87</v>
      </c>
      <c r="F304" s="50"/>
      <c r="G304" s="50" t="s">
        <v>87</v>
      </c>
      <c r="H304" s="50"/>
      <c r="I304" s="50" t="s">
        <v>87</v>
      </c>
    </row>
    <row r="305" spans="1:9" ht="15">
      <c r="A305" s="9"/>
      <c r="B305" s="9" t="s">
        <v>127</v>
      </c>
      <c r="C305" s="15"/>
      <c r="D305" s="15"/>
      <c r="E305" s="48"/>
      <c r="F305" s="48"/>
      <c r="G305" s="48"/>
      <c r="H305" s="48"/>
      <c r="I305" s="48"/>
    </row>
    <row r="306" spans="1:9" ht="15">
      <c r="A306" s="9"/>
      <c r="B306" s="9" t="s">
        <v>124</v>
      </c>
      <c r="C306" s="15"/>
      <c r="D306" s="15"/>
      <c r="E306" s="48"/>
      <c r="F306" s="48"/>
      <c r="G306" s="48"/>
      <c r="H306" s="48"/>
      <c r="I306" s="48"/>
    </row>
    <row r="307" spans="1:15" ht="15">
      <c r="A307" s="211"/>
      <c r="B307" s="15" t="s">
        <v>406</v>
      </c>
      <c r="C307" s="15"/>
      <c r="D307" s="15"/>
      <c r="E307" s="75">
        <f>SOFP!D46</f>
        <v>68817</v>
      </c>
      <c r="F307" s="59"/>
      <c r="G307" s="169">
        <v>0</v>
      </c>
      <c r="H307" s="59"/>
      <c r="I307" s="75">
        <f>G307+E307</f>
        <v>68817</v>
      </c>
      <c r="J307" s="41"/>
      <c r="L307" s="223"/>
      <c r="M307" s="223"/>
      <c r="O307" s="223"/>
    </row>
    <row r="308" spans="1:15" ht="15">
      <c r="A308" s="211"/>
      <c r="B308" s="15"/>
      <c r="C308" s="15"/>
      <c r="D308" s="15"/>
      <c r="E308" s="59">
        <f>SUM(E307:E307)</f>
        <v>68817</v>
      </c>
      <c r="F308" s="59"/>
      <c r="G308" s="59">
        <f>SUM(G307:G307)</f>
        <v>0</v>
      </c>
      <c r="H308" s="59"/>
      <c r="I308" s="59">
        <f>SUM(I307:I307)</f>
        <v>68817</v>
      </c>
      <c r="J308" s="227">
        <f>I308-SOFP!D46</f>
        <v>0</v>
      </c>
      <c r="L308" s="223"/>
      <c r="M308" s="223"/>
      <c r="O308" s="223"/>
    </row>
    <row r="309" spans="1:9" ht="11.25" customHeight="1">
      <c r="A309" s="9"/>
      <c r="B309" s="15"/>
      <c r="C309" s="15"/>
      <c r="D309" s="15"/>
      <c r="E309" s="48"/>
      <c r="F309" s="56"/>
      <c r="G309" s="71"/>
      <c r="H309" s="56"/>
      <c r="I309" s="56"/>
    </row>
    <row r="310" spans="1:9" ht="15">
      <c r="A310" s="9"/>
      <c r="B310" s="9" t="s">
        <v>126</v>
      </c>
      <c r="C310" s="15"/>
      <c r="D310" s="15"/>
      <c r="E310" s="58"/>
      <c r="F310" s="58"/>
      <c r="G310" s="205"/>
      <c r="H310" s="58"/>
      <c r="I310" s="58"/>
    </row>
    <row r="311" spans="1:9" ht="15">
      <c r="A311" s="9"/>
      <c r="B311" s="9" t="s">
        <v>125</v>
      </c>
      <c r="C311" s="15"/>
      <c r="D311" s="15"/>
      <c r="E311" s="58"/>
      <c r="F311" s="58"/>
      <c r="G311" s="205"/>
      <c r="H311" s="58"/>
      <c r="I311" s="58"/>
    </row>
    <row r="312" spans="1:9" ht="15">
      <c r="A312" s="9"/>
      <c r="B312" s="7" t="s">
        <v>226</v>
      </c>
      <c r="C312" s="15"/>
      <c r="D312" s="15"/>
      <c r="E312" s="58"/>
      <c r="F312" s="58"/>
      <c r="G312" s="205"/>
      <c r="H312" s="58"/>
      <c r="I312" s="58"/>
    </row>
    <row r="313" spans="1:11" ht="15">
      <c r="A313" s="9"/>
      <c r="B313" s="7" t="s">
        <v>227</v>
      </c>
      <c r="C313" s="15"/>
      <c r="D313" s="15"/>
      <c r="E313" s="75">
        <v>9172</v>
      </c>
      <c r="F313" s="58"/>
      <c r="G313" s="169">
        <v>0</v>
      </c>
      <c r="H313" s="58"/>
      <c r="I313" s="58">
        <f>G313+E313</f>
        <v>9172</v>
      </c>
      <c r="J313" s="3">
        <f>I313-SOFP!D40</f>
        <v>0</v>
      </c>
      <c r="K313" s="3"/>
    </row>
    <row r="314" spans="1:15" ht="15.75" thickBot="1">
      <c r="A314" s="180"/>
      <c r="B314" s="15"/>
      <c r="C314" s="15"/>
      <c r="D314" s="15"/>
      <c r="E314" s="143">
        <f>E308+E313</f>
        <v>77989</v>
      </c>
      <c r="F314" s="58"/>
      <c r="G314" s="222">
        <f>G308+G313</f>
        <v>0</v>
      </c>
      <c r="H314" s="58"/>
      <c r="I314" s="143">
        <f>I308+I313</f>
        <v>77989</v>
      </c>
      <c r="J314" s="3"/>
      <c r="K314" s="3"/>
      <c r="L314" s="107"/>
      <c r="M314" s="107"/>
      <c r="O314" s="107"/>
    </row>
    <row r="315" spans="1:9" ht="15.75" thickTop="1">
      <c r="A315" s="9"/>
      <c r="B315" s="15"/>
      <c r="C315" s="15"/>
      <c r="D315" s="15"/>
      <c r="E315" s="48"/>
      <c r="F315" s="58"/>
      <c r="G315" s="48"/>
      <c r="H315" s="58"/>
      <c r="I315" s="48"/>
    </row>
    <row r="316" spans="1:9" ht="15">
      <c r="A316" s="9" t="s">
        <v>134</v>
      </c>
      <c r="B316" s="9" t="s">
        <v>128</v>
      </c>
      <c r="C316" s="15"/>
      <c r="D316" s="15"/>
      <c r="E316" s="48"/>
      <c r="F316" s="48"/>
      <c r="G316" s="48"/>
      <c r="H316" s="48"/>
      <c r="I316" s="48"/>
    </row>
    <row r="317" spans="1:9" ht="15">
      <c r="A317" s="9"/>
      <c r="B317" s="9"/>
      <c r="C317" s="15"/>
      <c r="D317" s="15"/>
      <c r="E317" s="48"/>
      <c r="F317" s="48"/>
      <c r="G317" s="48"/>
      <c r="H317" s="48"/>
      <c r="I317" s="48"/>
    </row>
    <row r="318" spans="1:9" ht="15">
      <c r="A318" s="9"/>
      <c r="B318" s="15" t="s">
        <v>186</v>
      </c>
      <c r="C318" s="15"/>
      <c r="D318" s="15"/>
      <c r="E318" s="48"/>
      <c r="F318" s="48"/>
      <c r="G318" s="48"/>
      <c r="H318" s="48"/>
      <c r="I318" s="48"/>
    </row>
    <row r="319" spans="1:9" ht="15">
      <c r="A319" s="9"/>
      <c r="B319" s="15"/>
      <c r="C319" s="15"/>
      <c r="D319" s="15"/>
      <c r="E319" s="48"/>
      <c r="F319" s="48"/>
      <c r="G319" s="48"/>
      <c r="H319" s="48"/>
      <c r="I319" s="48"/>
    </row>
    <row r="320" spans="1:9" ht="15">
      <c r="A320" s="9" t="s">
        <v>135</v>
      </c>
      <c r="B320" s="9" t="s">
        <v>129</v>
      </c>
      <c r="C320" s="15"/>
      <c r="D320" s="15"/>
      <c r="E320" s="48"/>
      <c r="F320" s="48"/>
      <c r="G320" s="48"/>
      <c r="H320" s="48"/>
      <c r="I320" s="48"/>
    </row>
    <row r="321" spans="1:9" ht="15">
      <c r="A321" s="9"/>
      <c r="C321" s="34"/>
      <c r="D321" s="34"/>
      <c r="E321" s="72"/>
      <c r="F321" s="72"/>
      <c r="G321" s="72"/>
      <c r="H321" s="72"/>
      <c r="I321" s="72"/>
    </row>
    <row r="322" spans="1:15" ht="15">
      <c r="A322" s="211"/>
      <c r="B322" s="218"/>
      <c r="C322" s="219"/>
      <c r="D322" s="219"/>
      <c r="E322" s="220"/>
      <c r="F322" s="291" t="s">
        <v>354</v>
      </c>
      <c r="G322" s="292"/>
      <c r="H322" s="291" t="s">
        <v>356</v>
      </c>
      <c r="I322" s="292"/>
      <c r="L322" s="230"/>
      <c r="M322" s="230"/>
      <c r="O322" s="230"/>
    </row>
    <row r="323" spans="1:15" ht="15">
      <c r="A323" s="211"/>
      <c r="B323" s="212" t="s">
        <v>372</v>
      </c>
      <c r="C323" s="213"/>
      <c r="D323" s="213"/>
      <c r="E323" s="214"/>
      <c r="F323" s="293" t="s">
        <v>413</v>
      </c>
      <c r="G323" s="294"/>
      <c r="H323" s="295" t="s">
        <v>316</v>
      </c>
      <c r="I323" s="294"/>
      <c r="L323" s="230"/>
      <c r="M323" s="230"/>
      <c r="O323" s="230"/>
    </row>
    <row r="324" spans="1:15" ht="15">
      <c r="A324" s="211"/>
      <c r="B324" s="212" t="s">
        <v>314</v>
      </c>
      <c r="C324" s="213"/>
      <c r="D324" s="213"/>
      <c r="E324" s="214"/>
      <c r="F324" s="310" t="s">
        <v>415</v>
      </c>
      <c r="G324" s="311"/>
      <c r="H324" s="310" t="s">
        <v>412</v>
      </c>
      <c r="I324" s="311"/>
      <c r="L324" s="230"/>
      <c r="M324" s="230"/>
      <c r="O324" s="230"/>
    </row>
    <row r="325" spans="1:15" ht="15">
      <c r="A325" s="211"/>
      <c r="B325" s="212" t="s">
        <v>414</v>
      </c>
      <c r="C325" s="213"/>
      <c r="D325" s="213"/>
      <c r="E325" s="214"/>
      <c r="F325" s="301">
        <v>0.02</v>
      </c>
      <c r="G325" s="302"/>
      <c r="H325" s="301">
        <v>0.02</v>
      </c>
      <c r="I325" s="302"/>
      <c r="L325" s="230"/>
      <c r="M325" s="230"/>
      <c r="O325" s="230"/>
    </row>
    <row r="326" spans="1:15" ht="15">
      <c r="A326" s="211"/>
      <c r="B326" s="212" t="s">
        <v>319</v>
      </c>
      <c r="C326" s="213"/>
      <c r="D326" s="213"/>
      <c r="E326" s="214"/>
      <c r="F326" s="310" t="s">
        <v>417</v>
      </c>
      <c r="G326" s="311"/>
      <c r="H326" s="310" t="s">
        <v>374</v>
      </c>
      <c r="I326" s="311"/>
      <c r="L326" s="230"/>
      <c r="M326" s="230"/>
      <c r="O326" s="230"/>
    </row>
    <row r="327" spans="1:15" ht="15">
      <c r="A327" s="211"/>
      <c r="B327" s="215" t="s">
        <v>315</v>
      </c>
      <c r="C327" s="216"/>
      <c r="D327" s="216"/>
      <c r="E327" s="217"/>
      <c r="F327" s="308" t="s">
        <v>416</v>
      </c>
      <c r="G327" s="309"/>
      <c r="H327" s="308" t="s">
        <v>373</v>
      </c>
      <c r="I327" s="309"/>
      <c r="L327" s="230"/>
      <c r="M327" s="230"/>
      <c r="O327" s="230"/>
    </row>
    <row r="328" spans="1:15" ht="15">
      <c r="A328" s="207"/>
      <c r="B328" s="258"/>
      <c r="C328" s="213"/>
      <c r="D328" s="213"/>
      <c r="E328" s="214"/>
      <c r="F328" s="48"/>
      <c r="G328" s="48"/>
      <c r="H328" s="48"/>
      <c r="I328" s="48"/>
      <c r="L328" s="107"/>
      <c r="M328" s="107"/>
      <c r="O328" s="107"/>
    </row>
    <row r="329" spans="1:9" ht="15">
      <c r="A329" s="20" t="s">
        <v>136</v>
      </c>
      <c r="B329" s="9" t="s">
        <v>130</v>
      </c>
      <c r="C329" s="15"/>
      <c r="D329" s="15"/>
      <c r="E329" s="48"/>
      <c r="F329" s="48"/>
      <c r="G329" s="48"/>
      <c r="H329" s="48"/>
      <c r="I329" s="48"/>
    </row>
    <row r="330" spans="1:9" ht="15">
      <c r="A330" s="9"/>
      <c r="B330" s="9"/>
      <c r="C330" s="15"/>
      <c r="D330" s="15"/>
      <c r="E330" s="48"/>
      <c r="F330" s="48"/>
      <c r="G330" s="48"/>
      <c r="H330" s="48"/>
      <c r="I330" s="48"/>
    </row>
    <row r="331" spans="1:9" ht="15">
      <c r="A331" s="9"/>
      <c r="B331" s="9" t="s">
        <v>141</v>
      </c>
      <c r="C331" s="15"/>
      <c r="D331" s="15"/>
      <c r="E331" s="48"/>
      <c r="F331" s="48"/>
      <c r="G331" s="48"/>
      <c r="H331" s="48"/>
      <c r="I331" s="48"/>
    </row>
    <row r="332" spans="1:9" ht="30" customHeight="1">
      <c r="A332" s="9"/>
      <c r="B332" s="307" t="s">
        <v>189</v>
      </c>
      <c r="C332" s="307"/>
      <c r="D332" s="307"/>
      <c r="E332" s="307"/>
      <c r="F332" s="307"/>
      <c r="G332" s="307"/>
      <c r="H332" s="307"/>
      <c r="I332" s="307"/>
    </row>
    <row r="333" spans="1:9" ht="15">
      <c r="A333" s="9"/>
      <c r="B333" s="85"/>
      <c r="C333" s="82"/>
      <c r="D333" s="82"/>
      <c r="E333" s="96"/>
      <c r="F333" s="96"/>
      <c r="G333" s="96"/>
      <c r="H333" s="96"/>
      <c r="I333" s="96"/>
    </row>
    <row r="334" spans="1:9" ht="15">
      <c r="A334" s="9"/>
      <c r="B334" s="97"/>
      <c r="C334" s="97"/>
      <c r="D334" s="97"/>
      <c r="E334" s="98"/>
      <c r="F334" s="299" t="str">
        <f>F234</f>
        <v>Individual Quarter</v>
      </c>
      <c r="G334" s="299"/>
      <c r="H334" s="299" t="str">
        <f>H234</f>
        <v>Cumulative Quarter</v>
      </c>
      <c r="I334" s="299"/>
    </row>
    <row r="335" spans="1:9" ht="15">
      <c r="A335" s="9"/>
      <c r="B335" s="15"/>
      <c r="C335" s="15"/>
      <c r="D335" s="15"/>
      <c r="E335" s="48"/>
      <c r="F335" s="300" t="str">
        <f>F235</f>
        <v>3 months ended</v>
      </c>
      <c r="G335" s="300"/>
      <c r="H335" s="300" t="str">
        <f>H235</f>
        <v>6 months ended</v>
      </c>
      <c r="I335" s="300"/>
    </row>
    <row r="336" spans="1:9" ht="27.75">
      <c r="A336" s="9"/>
      <c r="B336" s="15"/>
      <c r="C336" s="15"/>
      <c r="D336" s="15"/>
      <c r="E336" s="48"/>
      <c r="F336" s="64" t="str">
        <f>F236</f>
        <v>31.12.12
RM’000</v>
      </c>
      <c r="G336" s="64" t="str">
        <f>G236</f>
        <v>31.12.11
RM’000</v>
      </c>
      <c r="H336" s="64" t="str">
        <f>H236</f>
        <v>31.12.12
RM’000</v>
      </c>
      <c r="I336" s="64" t="str">
        <f>I236</f>
        <v>31.12.11
RM’000</v>
      </c>
    </row>
    <row r="337" spans="1:9" ht="15">
      <c r="A337" s="9"/>
      <c r="B337" s="14" t="s">
        <v>178</v>
      </c>
      <c r="C337" s="7"/>
      <c r="D337" s="7"/>
      <c r="E337" s="48"/>
      <c r="F337" s="73"/>
      <c r="G337" s="73"/>
      <c r="H337" s="73"/>
      <c r="I337" s="73"/>
    </row>
    <row r="338" spans="1:16" ht="15.75" thickBot="1">
      <c r="A338" s="9"/>
      <c r="B338" s="14" t="s">
        <v>173</v>
      </c>
      <c r="C338" s="7"/>
      <c r="D338" s="7"/>
      <c r="E338" s="48"/>
      <c r="F338" s="150">
        <f>SOCI!C67</f>
        <v>5290</v>
      </c>
      <c r="G338" s="150">
        <f>SOCI!E67</f>
        <v>16530</v>
      </c>
      <c r="H338" s="150">
        <f>SOCI!G67</f>
        <v>9496</v>
      </c>
      <c r="I338" s="150">
        <f>SOCI!I67</f>
        <v>33332</v>
      </c>
      <c r="P338" s="3"/>
    </row>
    <row r="339" spans="1:9" ht="15.75" thickTop="1">
      <c r="A339" s="9"/>
      <c r="B339" s="15"/>
      <c r="C339" s="15"/>
      <c r="D339" s="15"/>
      <c r="E339" s="48"/>
      <c r="F339" s="64"/>
      <c r="G339" s="64"/>
      <c r="H339" s="64"/>
      <c r="I339" s="64"/>
    </row>
    <row r="340" spans="1:9" ht="15">
      <c r="A340" s="9"/>
      <c r="B340" s="14" t="s">
        <v>142</v>
      </c>
      <c r="C340" s="15"/>
      <c r="D340" s="15"/>
      <c r="E340" s="48"/>
      <c r="F340" s="64"/>
      <c r="G340" s="64"/>
      <c r="H340" s="64"/>
      <c r="I340" s="64"/>
    </row>
    <row r="341" spans="1:9" ht="15.75" thickBot="1">
      <c r="A341" s="9"/>
      <c r="B341" s="14" t="s">
        <v>166</v>
      </c>
      <c r="C341" s="19"/>
      <c r="D341" s="19"/>
      <c r="E341" s="63"/>
      <c r="F341" s="150">
        <v>272533</v>
      </c>
      <c r="G341" s="150">
        <v>272533</v>
      </c>
      <c r="H341" s="150">
        <v>272533</v>
      </c>
      <c r="I341" s="150">
        <v>272533</v>
      </c>
    </row>
    <row r="342" spans="1:9" ht="15.75" thickTop="1">
      <c r="A342" s="9"/>
      <c r="B342" s="19"/>
      <c r="C342" s="19"/>
      <c r="D342" s="19"/>
      <c r="E342" s="63"/>
      <c r="F342" s="63"/>
      <c r="G342" s="63"/>
      <c r="H342" s="63"/>
      <c r="I342" s="63"/>
    </row>
    <row r="343" spans="1:9" ht="15.75" thickBot="1">
      <c r="A343" s="9"/>
      <c r="B343" s="14" t="s">
        <v>143</v>
      </c>
      <c r="C343" s="19"/>
      <c r="D343" s="19"/>
      <c r="E343" s="63"/>
      <c r="F343" s="156">
        <f>F338/F341*100</f>
        <v>1.941049340813773</v>
      </c>
      <c r="G343" s="156">
        <f>G338/G341*100</f>
        <v>6.0653205299908635</v>
      </c>
      <c r="H343" s="156">
        <f>H338/H341*100</f>
        <v>3.484348684379506</v>
      </c>
      <c r="I343" s="156">
        <f>I338/I341*100</f>
        <v>12.230445487335478</v>
      </c>
    </row>
    <row r="344" spans="1:9" ht="15.75" thickTop="1">
      <c r="A344" s="9"/>
      <c r="B344" s="19"/>
      <c r="C344" s="19"/>
      <c r="D344" s="19"/>
      <c r="E344" s="63"/>
      <c r="F344" s="63"/>
      <c r="G344" s="63"/>
      <c r="H344" s="63"/>
      <c r="I344" s="63"/>
    </row>
    <row r="345" spans="1:9" ht="31.5" customHeight="1">
      <c r="A345" s="9"/>
      <c r="B345" s="296" t="s">
        <v>371</v>
      </c>
      <c r="C345" s="296"/>
      <c r="D345" s="296"/>
      <c r="E345" s="296"/>
      <c r="F345" s="296"/>
      <c r="G345" s="296"/>
      <c r="H345" s="296"/>
      <c r="I345" s="296"/>
    </row>
    <row r="346" spans="1:9" ht="15">
      <c r="A346" s="9"/>
      <c r="B346" s="19"/>
      <c r="C346" s="19"/>
      <c r="D346" s="19"/>
      <c r="E346" s="63"/>
      <c r="F346" s="63"/>
      <c r="G346" s="63"/>
      <c r="H346" s="63"/>
      <c r="I346" s="63"/>
    </row>
    <row r="347" spans="1:9" ht="15">
      <c r="A347" s="20" t="s">
        <v>313</v>
      </c>
      <c r="B347" s="9" t="s">
        <v>187</v>
      </c>
      <c r="C347" s="19"/>
      <c r="D347" s="19"/>
      <c r="E347" s="63"/>
      <c r="F347" s="63"/>
      <c r="G347" s="63"/>
      <c r="H347" s="63"/>
      <c r="I347" s="63"/>
    </row>
    <row r="348" spans="1:15" ht="15">
      <c r="A348" s="206"/>
      <c r="B348" s="207"/>
      <c r="C348" s="19"/>
      <c r="D348" s="19"/>
      <c r="E348" s="63"/>
      <c r="F348" s="63"/>
      <c r="G348" s="63"/>
      <c r="H348" s="63"/>
      <c r="I348" s="174" t="s">
        <v>350</v>
      </c>
      <c r="L348" s="107"/>
      <c r="M348" s="107"/>
      <c r="O348" s="107"/>
    </row>
    <row r="349" spans="1:9" ht="15">
      <c r="A349" s="9"/>
      <c r="B349" s="19"/>
      <c r="C349" s="19"/>
      <c r="D349" s="19"/>
      <c r="E349" s="63"/>
      <c r="G349" s="63"/>
      <c r="H349" s="50" t="s">
        <v>182</v>
      </c>
      <c r="I349" s="50" t="s">
        <v>182</v>
      </c>
    </row>
    <row r="350" spans="1:9" ht="15">
      <c r="A350" s="9"/>
      <c r="B350" s="15"/>
      <c r="C350" s="15"/>
      <c r="D350" s="15"/>
      <c r="E350" s="48"/>
      <c r="G350" s="48"/>
      <c r="H350" s="157" t="s">
        <v>354</v>
      </c>
      <c r="I350" s="157" t="s">
        <v>199</v>
      </c>
    </row>
    <row r="351" spans="1:9" ht="15">
      <c r="A351" s="9"/>
      <c r="B351" s="15"/>
      <c r="C351" s="15"/>
      <c r="D351" s="15"/>
      <c r="E351" s="48"/>
      <c r="G351" s="48"/>
      <c r="H351" s="50" t="s">
        <v>16</v>
      </c>
      <c r="I351" s="50" t="s">
        <v>16</v>
      </c>
    </row>
    <row r="352" spans="1:8" ht="15">
      <c r="A352" s="9"/>
      <c r="B352" s="15" t="s">
        <v>213</v>
      </c>
      <c r="C352" s="15"/>
      <c r="D352" s="15"/>
      <c r="E352" s="48"/>
      <c r="G352" s="48"/>
      <c r="H352" s="48"/>
    </row>
    <row r="353" spans="1:9" ht="15">
      <c r="A353" s="9"/>
      <c r="B353" s="95" t="s">
        <v>174</v>
      </c>
      <c r="C353" s="15"/>
      <c r="D353" s="15"/>
      <c r="E353" s="48"/>
      <c r="G353" s="48"/>
      <c r="H353" s="56">
        <f>H356-H354</f>
        <v>284933</v>
      </c>
      <c r="I353" s="58">
        <v>277576</v>
      </c>
    </row>
    <row r="354" spans="1:11" ht="15">
      <c r="A354" s="9"/>
      <c r="B354" s="95" t="s">
        <v>175</v>
      </c>
      <c r="C354" s="15"/>
      <c r="D354" s="15"/>
      <c r="E354" s="48"/>
      <c r="G354" s="48"/>
      <c r="H354" s="75">
        <f>-SOFP!D41-'CF'!C22+1516</f>
        <v>-8147</v>
      </c>
      <c r="I354" s="75">
        <v>-7761</v>
      </c>
      <c r="J354" s="28"/>
      <c r="K354" s="28"/>
    </row>
    <row r="355" spans="1:9" ht="8.25" customHeight="1">
      <c r="A355" s="9"/>
      <c r="B355" s="95"/>
      <c r="C355" s="15"/>
      <c r="D355" s="15"/>
      <c r="E355" s="48"/>
      <c r="G355" s="48"/>
      <c r="H355" s="58"/>
      <c r="I355" s="58"/>
    </row>
    <row r="356" spans="1:11" ht="15">
      <c r="A356" s="9"/>
      <c r="B356" s="95"/>
      <c r="C356" s="15"/>
      <c r="D356" s="15"/>
      <c r="E356" s="48"/>
      <c r="G356" s="48"/>
      <c r="H356" s="58">
        <f>276786</f>
        <v>276786</v>
      </c>
      <c r="I356" s="58">
        <f>SUM(I353:I354)</f>
        <v>269815</v>
      </c>
      <c r="J356" s="3"/>
      <c r="K356" s="99"/>
    </row>
    <row r="357" spans="1:10" ht="15">
      <c r="A357" s="9"/>
      <c r="B357" s="95" t="s">
        <v>214</v>
      </c>
      <c r="C357" s="15"/>
      <c r="D357" s="15"/>
      <c r="E357" s="48"/>
      <c r="G357" s="74"/>
      <c r="H357" s="75">
        <f>H359-H356</f>
        <v>-72602.99799999999</v>
      </c>
      <c r="I357" s="75">
        <f>I359-I356</f>
        <v>-71040</v>
      </c>
      <c r="J357" s="3"/>
    </row>
    <row r="358" spans="1:9" ht="7.5" customHeight="1">
      <c r="A358" s="9"/>
      <c r="B358" s="95"/>
      <c r="C358" s="15"/>
      <c r="D358" s="15"/>
      <c r="E358" s="48"/>
      <c r="G358" s="74"/>
      <c r="H358" s="59"/>
      <c r="I358" s="59"/>
    </row>
    <row r="359" spans="1:13" ht="15.75" thickBot="1">
      <c r="A359" s="9"/>
      <c r="B359" s="15" t="s">
        <v>188</v>
      </c>
      <c r="C359" s="15"/>
      <c r="D359" s="15"/>
      <c r="E359" s="48"/>
      <c r="G359" s="48"/>
      <c r="H359" s="79">
        <f>'EQ'!E25</f>
        <v>204183.002</v>
      </c>
      <c r="I359" s="79">
        <f>NOTES!I79</f>
        <v>198775</v>
      </c>
      <c r="J359" s="3"/>
      <c r="K359" s="3"/>
      <c r="L359" s="94"/>
      <c r="M359" s="94"/>
    </row>
    <row r="360" spans="1:9" ht="15.75" thickTop="1">
      <c r="A360" s="9"/>
      <c r="B360" s="15"/>
      <c r="C360" s="15"/>
      <c r="D360" s="15"/>
      <c r="E360" s="48"/>
      <c r="G360" s="48"/>
      <c r="H360" s="48"/>
      <c r="I360" s="48"/>
    </row>
    <row r="362" ht="15">
      <c r="H362" s="100"/>
    </row>
    <row r="363" ht="15">
      <c r="I363" s="100"/>
    </row>
  </sheetData>
  <sheetProtection/>
  <mergeCells count="68">
    <mergeCell ref="B182:I182"/>
    <mergeCell ref="B185:I185"/>
    <mergeCell ref="F131:G131"/>
    <mergeCell ref="F324:G324"/>
    <mergeCell ref="H324:I324"/>
    <mergeCell ref="B255:I255"/>
    <mergeCell ref="B202:I202"/>
    <mergeCell ref="B203:I203"/>
    <mergeCell ref="F322:G322"/>
    <mergeCell ref="H322:I322"/>
    <mergeCell ref="B110:I110"/>
    <mergeCell ref="B126:I126"/>
    <mergeCell ref="F133:G133"/>
    <mergeCell ref="H133:I133"/>
    <mergeCell ref="H189:I189"/>
    <mergeCell ref="B242:I242"/>
    <mergeCell ref="H235:I235"/>
    <mergeCell ref="B114:I114"/>
    <mergeCell ref="H190:I190"/>
    <mergeCell ref="B207:I207"/>
    <mergeCell ref="F323:G323"/>
    <mergeCell ref="H323:I323"/>
    <mergeCell ref="A2:I2"/>
    <mergeCell ref="A3:I3"/>
    <mergeCell ref="B137:I137"/>
    <mergeCell ref="B106:I106"/>
    <mergeCell ref="B122:I122"/>
    <mergeCell ref="F284:G284"/>
    <mergeCell ref="E140:I140"/>
    <mergeCell ref="B118:I118"/>
    <mergeCell ref="B332:I332"/>
    <mergeCell ref="F234:G234"/>
    <mergeCell ref="H234:I234"/>
    <mergeCell ref="F327:G327"/>
    <mergeCell ref="H327:I327"/>
    <mergeCell ref="F326:G326"/>
    <mergeCell ref="H326:I326"/>
    <mergeCell ref="F235:G235"/>
    <mergeCell ref="H284:I284"/>
    <mergeCell ref="F325:G325"/>
    <mergeCell ref="H285:I285"/>
    <mergeCell ref="B280:I280"/>
    <mergeCell ref="F189:G189"/>
    <mergeCell ref="F190:G190"/>
    <mergeCell ref="B259:I259"/>
    <mergeCell ref="C213:I213"/>
    <mergeCell ref="C215:I215"/>
    <mergeCell ref="B219:I219"/>
    <mergeCell ref="B223:I223"/>
    <mergeCell ref="B345:I345"/>
    <mergeCell ref="B292:I292"/>
    <mergeCell ref="B296:I296"/>
    <mergeCell ref="B243:I243"/>
    <mergeCell ref="F334:G334"/>
    <mergeCell ref="H334:I334"/>
    <mergeCell ref="F285:G285"/>
    <mergeCell ref="H325:I325"/>
    <mergeCell ref="H335:I335"/>
    <mergeCell ref="F335:G335"/>
    <mergeCell ref="H131:I131"/>
    <mergeCell ref="F132:G132"/>
    <mergeCell ref="F128:G128"/>
    <mergeCell ref="H128:I128"/>
    <mergeCell ref="F129:G129"/>
    <mergeCell ref="H129:I129"/>
    <mergeCell ref="F130:G130"/>
    <mergeCell ref="H130:I130"/>
    <mergeCell ref="H132:I132"/>
  </mergeCells>
  <printOptions/>
  <pageMargins left="0.7874015748031497" right="0.1968503937007874" top="0.4724409448818898" bottom="0.4724409448818898" header="0.1968503937007874" footer="0.1968503937007874"/>
  <pageSetup firstPageNumber="6" useFirstPageNumber="1" horizontalDpi="600" verticalDpi="600" orientation="portrait" paperSize="9" scale="83" r:id="rId3"/>
  <headerFooter differentFirst="1">
    <oddFooter>&amp;C&amp;P</oddFooter>
    <firstFooter>&amp;C&amp;P</firstFooter>
  </headerFooter>
  <rowBreaks count="7" manualBreakCount="7">
    <brk id="49" max="8" man="1"/>
    <brk id="106" max="8" man="1"/>
    <brk id="159" max="8" man="1"/>
    <brk id="204" max="8" man="1"/>
    <brk id="227" max="8" man="1"/>
    <brk id="263" max="8" man="1"/>
    <brk id="315" max="8" man="1"/>
  </rowBreaks>
  <ignoredErrors>
    <ignoredError sqref="H290" formula="1"/>
  </ignoredErrors>
  <legacyDrawing r:id="rId2"/>
  <oleObjects>
    <oleObject progId="Word.Picture.8" shapeId="245509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dc:creator>
  <cp:keywords/>
  <dc:description/>
  <cp:lastModifiedBy>User</cp:lastModifiedBy>
  <cp:lastPrinted>2013-02-08T08:19:13Z</cp:lastPrinted>
  <dcterms:created xsi:type="dcterms:W3CDTF">2009-08-18T09:04:05Z</dcterms:created>
  <dcterms:modified xsi:type="dcterms:W3CDTF">2013-02-21T05:14:11Z</dcterms:modified>
  <cp:category/>
  <cp:version/>
  <cp:contentType/>
  <cp:contentStatus/>
</cp:coreProperties>
</file>